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fahad\Downloads\"/>
    </mc:Choice>
  </mc:AlternateContent>
  <xr:revisionPtr revIDLastSave="0" documentId="13_ncr:1_{764D70B1-563F-439F-9FBA-EDBF311C6252}" xr6:coauthVersionLast="45" xr6:coauthVersionMax="45" xr10:uidLastSave="{00000000-0000-0000-0000-000000000000}"/>
  <bookViews>
    <workbookView xWindow="-110" yWindow="-110" windowWidth="19420" windowHeight="10420" tabRatio="1000" activeTab="1" xr2:uid="{00000000-000D-0000-FFFF-FFFF00000000}"/>
  </bookViews>
  <sheets>
    <sheet name="Annual" sheetId="9" r:id="rId1"/>
    <sheet name="Monthly" sheetId="11" r:id="rId2"/>
    <sheet name="Assumptions" sheetId="2" r:id="rId3"/>
  </sheets>
  <definedNames>
    <definedName name="_xlnm.Print_Area" localSheetId="0">Annual!$A$1:$J$206</definedName>
    <definedName name="_xlnm.Print_Area" localSheetId="1">Monthly!$A$1:$CP$218</definedName>
    <definedName name="_xlnm.Print_Titles" localSheetId="1">Monthly!$A:$A</definedName>
  </definedNames>
  <calcPr calcId="191029" iterate="1" iterateCount="10000" iterateDelta="1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56" i="11" l="1"/>
  <c r="J158" i="11" s="1"/>
  <c r="I156" i="11"/>
  <c r="I158" i="11" s="1"/>
  <c r="H156" i="11"/>
  <c r="H158" i="11" s="1"/>
  <c r="G158" i="11"/>
  <c r="F158" i="11"/>
  <c r="G156" i="11"/>
  <c r="F156" i="11"/>
  <c r="A412" i="2"/>
  <c r="CN39" i="11"/>
  <c r="CM39" i="11"/>
  <c r="CL39" i="11"/>
  <c r="CK39" i="11"/>
  <c r="CJ39" i="11"/>
  <c r="CI39" i="11"/>
  <c r="CH39" i="11"/>
  <c r="CG39" i="11"/>
  <c r="CF39" i="11"/>
  <c r="CE39" i="11"/>
  <c r="CD39" i="11"/>
  <c r="CC39" i="11"/>
  <c r="BY39" i="11"/>
  <c r="BX39" i="11"/>
  <c r="BW39" i="11"/>
  <c r="BV39" i="11"/>
  <c r="BU39" i="11"/>
  <c r="BT39" i="11"/>
  <c r="BS39" i="11"/>
  <c r="BR39" i="11"/>
  <c r="BQ39" i="11"/>
  <c r="BP39" i="11"/>
  <c r="BO39" i="11"/>
  <c r="BN39" i="11"/>
  <c r="BJ39" i="11"/>
  <c r="BI39" i="11"/>
  <c r="BH39" i="11"/>
  <c r="BG39" i="11"/>
  <c r="BF39" i="11"/>
  <c r="BE39" i="11"/>
  <c r="BD39" i="11"/>
  <c r="BC39" i="11"/>
  <c r="BB39" i="11"/>
  <c r="BA39" i="11"/>
  <c r="AZ39" i="11"/>
  <c r="AY39" i="11"/>
  <c r="AU39" i="11"/>
  <c r="AT39" i="11"/>
  <c r="AS39" i="11"/>
  <c r="AR39" i="11"/>
  <c r="AQ39" i="11"/>
  <c r="AP39" i="11"/>
  <c r="AO39" i="11"/>
  <c r="AN39" i="11"/>
  <c r="AM39" i="11"/>
  <c r="AL39" i="11"/>
  <c r="AK39" i="11"/>
  <c r="AJ39" i="11"/>
  <c r="AF39" i="11"/>
  <c r="AE39" i="11"/>
  <c r="AD39" i="11"/>
  <c r="AC39" i="11"/>
  <c r="AB39" i="11"/>
  <c r="AA39" i="11"/>
  <c r="Z39" i="11"/>
  <c r="Y39" i="11"/>
  <c r="X39" i="11"/>
  <c r="W39" i="11"/>
  <c r="V39" i="11"/>
  <c r="U39" i="11"/>
  <c r="Q39" i="11"/>
  <c r="P39" i="11"/>
  <c r="O39" i="11"/>
  <c r="N39" i="11"/>
  <c r="M39" i="11"/>
  <c r="L39" i="11"/>
  <c r="K39" i="11"/>
  <c r="J39" i="11"/>
  <c r="I39" i="11"/>
  <c r="H39" i="11"/>
  <c r="G39" i="11"/>
  <c r="F39" i="11"/>
  <c r="D39" i="11"/>
  <c r="C196" i="11"/>
  <c r="C39" i="11"/>
  <c r="CP338" i="2" l="1"/>
  <c r="CA338" i="2"/>
  <c r="BL338" i="2"/>
  <c r="AW338" i="2"/>
  <c r="AH338" i="2"/>
  <c r="S338" i="2"/>
  <c r="CP260" i="2"/>
  <c r="CN262" i="2"/>
  <c r="CM262" i="2"/>
  <c r="CL262" i="2"/>
  <c r="CK262" i="2"/>
  <c r="CJ262" i="2"/>
  <c r="CI262" i="2"/>
  <c r="CH262" i="2"/>
  <c r="CG262" i="2"/>
  <c r="CF262" i="2"/>
  <c r="CE262" i="2"/>
  <c r="CD262" i="2"/>
  <c r="CC262" i="2"/>
  <c r="CA260" i="2"/>
  <c r="BY262" i="2"/>
  <c r="BX262" i="2"/>
  <c r="BW262" i="2"/>
  <c r="BV262" i="2"/>
  <c r="BU262" i="2"/>
  <c r="BT262" i="2"/>
  <c r="BS262" i="2"/>
  <c r="BR262" i="2"/>
  <c r="BQ262" i="2"/>
  <c r="BP262" i="2"/>
  <c r="BO262" i="2"/>
  <c r="BN262" i="2"/>
  <c r="BL260" i="2"/>
  <c r="BJ262" i="2"/>
  <c r="BI262" i="2"/>
  <c r="BH262" i="2"/>
  <c r="BG262" i="2"/>
  <c r="BF262" i="2"/>
  <c r="BE262" i="2"/>
  <c r="BD262" i="2"/>
  <c r="BC262" i="2"/>
  <c r="BB262" i="2"/>
  <c r="BA262" i="2"/>
  <c r="AZ262" i="2"/>
  <c r="AY262" i="2"/>
  <c r="AW260" i="2"/>
  <c r="AU262" i="2"/>
  <c r="AT262" i="2"/>
  <c r="AS262" i="2"/>
  <c r="AR262" i="2"/>
  <c r="AQ262" i="2"/>
  <c r="AP262" i="2"/>
  <c r="AO262" i="2"/>
  <c r="AN262" i="2"/>
  <c r="AM262" i="2"/>
  <c r="AL262" i="2"/>
  <c r="AK262" i="2"/>
  <c r="AJ262" i="2"/>
  <c r="AH260" i="2"/>
  <c r="AF262" i="2"/>
  <c r="AE262" i="2"/>
  <c r="AD262" i="2"/>
  <c r="AC262" i="2"/>
  <c r="AB262" i="2"/>
  <c r="AA262" i="2"/>
  <c r="Z262" i="2"/>
  <c r="Y262" i="2"/>
  <c r="X262" i="2"/>
  <c r="W262" i="2"/>
  <c r="V262" i="2"/>
  <c r="U262" i="2"/>
  <c r="Q262" i="2"/>
  <c r="P262" i="2"/>
  <c r="O262" i="2"/>
  <c r="N262" i="2"/>
  <c r="M262" i="2"/>
  <c r="CD323" i="2"/>
  <c r="CE323" i="2" s="1"/>
  <c r="CF323" i="2" s="1"/>
  <c r="CG323" i="2" s="1"/>
  <c r="CH323" i="2" s="1"/>
  <c r="CI323" i="2" s="1"/>
  <c r="CJ323" i="2" s="1"/>
  <c r="CK323" i="2" s="1"/>
  <c r="CL323" i="2" s="1"/>
  <c r="CM323" i="2" s="1"/>
  <c r="CN323" i="2" s="1"/>
  <c r="CD322" i="2"/>
  <c r="CE322" i="2" s="1"/>
  <c r="BO323" i="2"/>
  <c r="BP323" i="2" s="1"/>
  <c r="BQ323" i="2" s="1"/>
  <c r="BR323" i="2" s="1"/>
  <c r="BS323" i="2" s="1"/>
  <c r="BT323" i="2" s="1"/>
  <c r="BU323" i="2" s="1"/>
  <c r="BV323" i="2" s="1"/>
  <c r="BW323" i="2" s="1"/>
  <c r="BX323" i="2" s="1"/>
  <c r="BY323" i="2" s="1"/>
  <c r="BO322" i="2"/>
  <c r="BP322" i="2" s="1"/>
  <c r="AZ323" i="2"/>
  <c r="BA323" i="2" s="1"/>
  <c r="BB323" i="2" s="1"/>
  <c r="BC323" i="2" s="1"/>
  <c r="BD323" i="2" s="1"/>
  <c r="BE323" i="2" s="1"/>
  <c r="BF323" i="2" s="1"/>
  <c r="BG323" i="2" s="1"/>
  <c r="BH323" i="2" s="1"/>
  <c r="BI323" i="2" s="1"/>
  <c r="BJ323" i="2" s="1"/>
  <c r="AZ322" i="2"/>
  <c r="BA322" i="2" s="1"/>
  <c r="AK323" i="2"/>
  <c r="AL323" i="2" s="1"/>
  <c r="AM323" i="2" s="1"/>
  <c r="AN323" i="2" s="1"/>
  <c r="AO323" i="2" s="1"/>
  <c r="AP323" i="2" s="1"/>
  <c r="AQ323" i="2" s="1"/>
  <c r="AR323" i="2" s="1"/>
  <c r="AS323" i="2" s="1"/>
  <c r="AT323" i="2" s="1"/>
  <c r="AU323" i="2" s="1"/>
  <c r="AK322" i="2"/>
  <c r="AL322" i="2" s="1"/>
  <c r="V323" i="2"/>
  <c r="W323" i="2" s="1"/>
  <c r="X323" i="2" s="1"/>
  <c r="Y323" i="2" s="1"/>
  <c r="Z323" i="2" s="1"/>
  <c r="AA323" i="2" s="1"/>
  <c r="AB323" i="2" s="1"/>
  <c r="AC323" i="2" s="1"/>
  <c r="AD323" i="2" s="1"/>
  <c r="AE323" i="2" s="1"/>
  <c r="AF323" i="2" s="1"/>
  <c r="V322" i="2"/>
  <c r="W322" i="2" s="1"/>
  <c r="G323" i="2"/>
  <c r="H323" i="2" s="1"/>
  <c r="G322" i="2"/>
  <c r="H322" i="2" s="1"/>
  <c r="I322" i="2" s="1"/>
  <c r="CN274" i="2"/>
  <c r="CM274" i="2"/>
  <c r="CL274" i="2"/>
  <c r="CK274" i="2"/>
  <c r="CJ274" i="2"/>
  <c r="CI274" i="2"/>
  <c r="CH274" i="2"/>
  <c r="CG274" i="2"/>
  <c r="CF274" i="2"/>
  <c r="CE274" i="2"/>
  <c r="CD274" i="2"/>
  <c r="CC274" i="2"/>
  <c r="BY274" i="2"/>
  <c r="BX274" i="2"/>
  <c r="BW274" i="2"/>
  <c r="BV274" i="2"/>
  <c r="BU274" i="2"/>
  <c r="BT274" i="2"/>
  <c r="BS274" i="2"/>
  <c r="BR274" i="2"/>
  <c r="BQ274" i="2"/>
  <c r="BP274" i="2"/>
  <c r="BO274" i="2"/>
  <c r="BN274" i="2"/>
  <c r="BJ274" i="2"/>
  <c r="BI274" i="2"/>
  <c r="BH274" i="2"/>
  <c r="BG274" i="2"/>
  <c r="BF274" i="2"/>
  <c r="BE274" i="2"/>
  <c r="BD274" i="2"/>
  <c r="BC274" i="2"/>
  <c r="BB274" i="2"/>
  <c r="BA274" i="2"/>
  <c r="AZ274" i="2"/>
  <c r="AY274" i="2"/>
  <c r="AU274" i="2"/>
  <c r="AT274" i="2"/>
  <c r="AS274" i="2"/>
  <c r="AR274" i="2"/>
  <c r="AQ274" i="2"/>
  <c r="AP274" i="2"/>
  <c r="AO274" i="2"/>
  <c r="AN274" i="2"/>
  <c r="AM274" i="2"/>
  <c r="AL274" i="2"/>
  <c r="AK274" i="2"/>
  <c r="AJ274" i="2"/>
  <c r="AF274" i="2"/>
  <c r="AE274" i="2"/>
  <c r="AD274" i="2"/>
  <c r="AC274" i="2"/>
  <c r="AB274" i="2"/>
  <c r="AA274" i="2"/>
  <c r="Z274" i="2"/>
  <c r="Y274" i="2"/>
  <c r="X274" i="2"/>
  <c r="W274" i="2"/>
  <c r="V274" i="2"/>
  <c r="U274" i="2"/>
  <c r="Q274" i="2"/>
  <c r="P274" i="2"/>
  <c r="O274" i="2"/>
  <c r="N274" i="2"/>
  <c r="M274" i="2"/>
  <c r="L274" i="2"/>
  <c r="K274" i="2"/>
  <c r="J274" i="2"/>
  <c r="I274" i="2"/>
  <c r="H274" i="2"/>
  <c r="G274" i="2"/>
  <c r="F274" i="2"/>
  <c r="A152" i="9"/>
  <c r="D152" i="11"/>
  <c r="C152" i="11"/>
  <c r="C150" i="9" s="1"/>
  <c r="A154" i="11"/>
  <c r="CF322" i="2" l="1"/>
  <c r="BQ322" i="2"/>
  <c r="BB322" i="2"/>
  <c r="AM322" i="2"/>
  <c r="I323" i="2"/>
  <c r="J323" i="2" s="1"/>
  <c r="K323" i="2" s="1"/>
  <c r="L323" i="2" s="1"/>
  <c r="M323" i="2" s="1"/>
  <c r="N323" i="2" s="1"/>
  <c r="O323" i="2" s="1"/>
  <c r="P323" i="2" s="1"/>
  <c r="Q323" i="2" s="1"/>
  <c r="X322" i="2"/>
  <c r="J322" i="2"/>
  <c r="D150" i="9"/>
  <c r="C171" i="9"/>
  <c r="C170" i="9"/>
  <c r="C169" i="9"/>
  <c r="C193" i="9"/>
  <c r="C192" i="9"/>
  <c r="C191" i="9"/>
  <c r="C190" i="9"/>
  <c r="C189" i="9"/>
  <c r="C188" i="9"/>
  <c r="C187" i="9"/>
  <c r="C181" i="9"/>
  <c r="C180" i="9"/>
  <c r="C179" i="9"/>
  <c r="C178" i="9"/>
  <c r="C177" i="9"/>
  <c r="D29" i="9"/>
  <c r="C29" i="9"/>
  <c r="CC208" i="2"/>
  <c r="CC212" i="2" s="1"/>
  <c r="BN208" i="2"/>
  <c r="BN212" i="2" s="1"/>
  <c r="BO208" i="2" s="1"/>
  <c r="AY208" i="2"/>
  <c r="AY212" i="2" s="1"/>
  <c r="AJ208" i="2"/>
  <c r="AJ212" i="2" s="1"/>
  <c r="C212" i="11"/>
  <c r="D212" i="11"/>
  <c r="D203" i="11"/>
  <c r="CN236" i="2"/>
  <c r="CN203" i="11" s="1"/>
  <c r="CM236" i="2"/>
  <c r="CM203" i="11" s="1"/>
  <c r="CL236" i="2"/>
  <c r="CL203" i="11" s="1"/>
  <c r="CK236" i="2"/>
  <c r="CK203" i="11" s="1"/>
  <c r="CJ236" i="2"/>
  <c r="CJ203" i="11" s="1"/>
  <c r="CI236" i="2"/>
  <c r="CI203" i="11" s="1"/>
  <c r="CH236" i="2"/>
  <c r="CH203" i="11" s="1"/>
  <c r="CG236" i="2"/>
  <c r="CG203" i="11" s="1"/>
  <c r="CF236" i="2"/>
  <c r="CF203" i="11" s="1"/>
  <c r="CE236" i="2"/>
  <c r="CE203" i="11" s="1"/>
  <c r="CD236" i="2"/>
  <c r="CC236" i="2"/>
  <c r="CC203" i="11" s="1"/>
  <c r="CM230" i="2"/>
  <c r="CN230" i="2" s="1"/>
  <c r="CC226" i="2"/>
  <c r="CD223" i="2" s="1"/>
  <c r="CD226" i="2" s="1"/>
  <c r="CE223" i="2" s="1"/>
  <c r="CE226" i="2" s="1"/>
  <c r="CF223" i="2" s="1"/>
  <c r="CF226" i="2" s="1"/>
  <c r="CG223" i="2" s="1"/>
  <c r="CG226" i="2" s="1"/>
  <c r="CH223" i="2" s="1"/>
  <c r="CH226" i="2" s="1"/>
  <c r="CI223" i="2" s="1"/>
  <c r="CI226" i="2" s="1"/>
  <c r="CJ223" i="2" s="1"/>
  <c r="CJ226" i="2" s="1"/>
  <c r="CK223" i="2" s="1"/>
  <c r="CK226" i="2" s="1"/>
  <c r="CL223" i="2" s="1"/>
  <c r="CL226" i="2" s="1"/>
  <c r="CM223" i="2" s="1"/>
  <c r="CM226" i="2" s="1"/>
  <c r="CN223" i="2" s="1"/>
  <c r="CN226" i="2" s="1"/>
  <c r="CD214" i="2"/>
  <c r="CC194" i="2"/>
  <c r="CC195" i="2" s="1"/>
  <c r="CD195" i="2" s="1"/>
  <c r="CE195" i="2" s="1"/>
  <c r="CF195" i="2" s="1"/>
  <c r="CG195" i="2" s="1"/>
  <c r="CH195" i="2" s="1"/>
  <c r="CI195" i="2" s="1"/>
  <c r="CJ195" i="2" s="1"/>
  <c r="CK195" i="2" s="1"/>
  <c r="CL195" i="2" s="1"/>
  <c r="CM195" i="2" s="1"/>
  <c r="CN195" i="2" s="1"/>
  <c r="CD182" i="2"/>
  <c r="CE182" i="2" s="1"/>
  <c r="CF182" i="2" s="1"/>
  <c r="CG182" i="2" s="1"/>
  <c r="CH182" i="2" s="1"/>
  <c r="CI182" i="2" s="1"/>
  <c r="CJ182" i="2" s="1"/>
  <c r="CK182" i="2" s="1"/>
  <c r="CL182" i="2" s="1"/>
  <c r="CM182" i="2" s="1"/>
  <c r="CN182" i="2" s="1"/>
  <c r="CC174" i="2"/>
  <c r="CD169" i="2"/>
  <c r="CE169" i="2" s="1"/>
  <c r="CF169" i="2" s="1"/>
  <c r="CG169" i="2" s="1"/>
  <c r="CH169" i="2" s="1"/>
  <c r="CI169" i="2" s="1"/>
  <c r="CJ169" i="2" s="1"/>
  <c r="CK169" i="2" s="1"/>
  <c r="CL169" i="2" s="1"/>
  <c r="CM169" i="2" s="1"/>
  <c r="CN169" i="2" s="1"/>
  <c r="CC161" i="2"/>
  <c r="CC163" i="2" s="1"/>
  <c r="CD163" i="2" s="1"/>
  <c r="CE163" i="2" s="1"/>
  <c r="CF163" i="2" s="1"/>
  <c r="CG163" i="2" s="1"/>
  <c r="CH163" i="2" s="1"/>
  <c r="CI163" i="2" s="1"/>
  <c r="CJ163" i="2" s="1"/>
  <c r="CK163" i="2" s="1"/>
  <c r="CL163" i="2" s="1"/>
  <c r="CM163" i="2" s="1"/>
  <c r="CN163" i="2" s="1"/>
  <c r="CC155" i="2"/>
  <c r="CD151" i="2" s="1"/>
  <c r="CD155" i="2" s="1"/>
  <c r="CE151" i="2" s="1"/>
  <c r="CE155" i="2" s="1"/>
  <c r="CF151" i="2" s="1"/>
  <c r="CF155" i="2" s="1"/>
  <c r="CG151" i="2" s="1"/>
  <c r="CG155" i="2" s="1"/>
  <c r="CH151" i="2" s="1"/>
  <c r="CH155" i="2" s="1"/>
  <c r="CI151" i="2" s="1"/>
  <c r="CI155" i="2" s="1"/>
  <c r="CJ151" i="2" s="1"/>
  <c r="CJ155" i="2" s="1"/>
  <c r="CK151" i="2" s="1"/>
  <c r="CK155" i="2" s="1"/>
  <c r="CL151" i="2" s="1"/>
  <c r="CL155" i="2" s="1"/>
  <c r="CM151" i="2" s="1"/>
  <c r="CM155" i="2" s="1"/>
  <c r="CN151" i="2" s="1"/>
  <c r="CN155" i="2" s="1"/>
  <c r="CN139" i="2"/>
  <c r="CM139" i="2"/>
  <c r="CL139" i="2"/>
  <c r="CK139" i="2"/>
  <c r="CJ139" i="2"/>
  <c r="CI139" i="2"/>
  <c r="CH139" i="2"/>
  <c r="CG139" i="2"/>
  <c r="CF139" i="2"/>
  <c r="CE139" i="2"/>
  <c r="CD139" i="2"/>
  <c r="CC139" i="2"/>
  <c r="CN138" i="2"/>
  <c r="CM138" i="2"/>
  <c r="CL138" i="2"/>
  <c r="CK138" i="2"/>
  <c r="CJ138" i="2"/>
  <c r="CI138" i="2"/>
  <c r="CH138" i="2"/>
  <c r="CG138" i="2"/>
  <c r="CF138" i="2"/>
  <c r="CE138" i="2"/>
  <c r="CD138" i="2"/>
  <c r="CC138" i="2"/>
  <c r="CN137" i="2"/>
  <c r="CM137" i="2"/>
  <c r="CL137" i="2"/>
  <c r="CK137" i="2"/>
  <c r="CJ137" i="2"/>
  <c r="CI137" i="2"/>
  <c r="CH137" i="2"/>
  <c r="CG137" i="2"/>
  <c r="CF137" i="2"/>
  <c r="CE137" i="2"/>
  <c r="CD137" i="2"/>
  <c r="CC137" i="2"/>
  <c r="CN136" i="2"/>
  <c r="CM136" i="2"/>
  <c r="CL136" i="2"/>
  <c r="CK136" i="2"/>
  <c r="CJ136" i="2"/>
  <c r="CI136" i="2"/>
  <c r="CH136" i="2"/>
  <c r="CG136" i="2"/>
  <c r="CF136" i="2"/>
  <c r="CE136" i="2"/>
  <c r="CD136" i="2"/>
  <c r="CC136" i="2"/>
  <c r="CC117" i="2"/>
  <c r="CC87" i="2"/>
  <c r="CC79" i="2"/>
  <c r="CC83" i="2" s="1"/>
  <c r="CD79" i="2" s="1"/>
  <c r="CD83" i="2" s="1"/>
  <c r="CE79" i="2" s="1"/>
  <c r="CE83" i="2" s="1"/>
  <c r="CF79" i="2" s="1"/>
  <c r="CF83" i="2" s="1"/>
  <c r="CG79" i="2" s="1"/>
  <c r="CG83" i="2" s="1"/>
  <c r="CH79" i="2" s="1"/>
  <c r="CH83" i="2" s="1"/>
  <c r="CI79" i="2" s="1"/>
  <c r="CI83" i="2" s="1"/>
  <c r="CJ79" i="2" s="1"/>
  <c r="CJ83" i="2" s="1"/>
  <c r="CK79" i="2" s="1"/>
  <c r="CK83" i="2" s="1"/>
  <c r="CL79" i="2" s="1"/>
  <c r="CL83" i="2" s="1"/>
  <c r="CM79" i="2" s="1"/>
  <c r="CM83" i="2" s="1"/>
  <c r="CN79" i="2" s="1"/>
  <c r="CN83" i="2" s="1"/>
  <c r="CC70" i="2"/>
  <c r="CC74" i="2" s="1"/>
  <c r="CD70" i="2" s="1"/>
  <c r="CD74" i="2" s="1"/>
  <c r="CE70" i="2" s="1"/>
  <c r="CE74" i="2" s="1"/>
  <c r="CF70" i="2" s="1"/>
  <c r="CF74" i="2" s="1"/>
  <c r="CG70" i="2" s="1"/>
  <c r="CG74" i="2" s="1"/>
  <c r="CH70" i="2" s="1"/>
  <c r="CH74" i="2" s="1"/>
  <c r="CI70" i="2" s="1"/>
  <c r="CI74" i="2" s="1"/>
  <c r="CJ70" i="2" s="1"/>
  <c r="CJ74" i="2" s="1"/>
  <c r="CK70" i="2" s="1"/>
  <c r="CK74" i="2" s="1"/>
  <c r="CL70" i="2" s="1"/>
  <c r="CL74" i="2" s="1"/>
  <c r="CM70" i="2" s="1"/>
  <c r="CM74" i="2" s="1"/>
  <c r="CN70" i="2" s="1"/>
  <c r="CN74" i="2" s="1"/>
  <c r="CN66" i="2"/>
  <c r="CM66" i="2"/>
  <c r="CL66" i="2"/>
  <c r="CK66" i="2"/>
  <c r="CJ66" i="2"/>
  <c r="CI66" i="2"/>
  <c r="CH66" i="2"/>
  <c r="CG66" i="2"/>
  <c r="CF66" i="2"/>
  <c r="CE66" i="2"/>
  <c r="CD66" i="2"/>
  <c r="CC66" i="2"/>
  <c r="CN58" i="2"/>
  <c r="CM58" i="2"/>
  <c r="CL58" i="2"/>
  <c r="CK58" i="2"/>
  <c r="CJ58" i="2"/>
  <c r="CI58" i="2"/>
  <c r="CH58" i="2"/>
  <c r="CG58" i="2"/>
  <c r="CF58" i="2"/>
  <c r="CE58" i="2"/>
  <c r="CD58" i="2"/>
  <c r="CC58" i="2"/>
  <c r="CN51" i="2"/>
  <c r="CM51" i="2"/>
  <c r="CL51" i="2"/>
  <c r="CK51" i="2"/>
  <c r="CJ51" i="2"/>
  <c r="CI51" i="2"/>
  <c r="CH51" i="2"/>
  <c r="CG51" i="2"/>
  <c r="CF51" i="2"/>
  <c r="CE51" i="2"/>
  <c r="CD51" i="2"/>
  <c r="CC51" i="2"/>
  <c r="CN42" i="2"/>
  <c r="CM42" i="2"/>
  <c r="CL42" i="2"/>
  <c r="CK42" i="2"/>
  <c r="CJ42" i="2"/>
  <c r="CI42" i="2"/>
  <c r="CH42" i="2"/>
  <c r="CG42" i="2"/>
  <c r="CF42" i="2"/>
  <c r="CE42" i="2"/>
  <c r="CD42" i="2"/>
  <c r="CC42" i="2"/>
  <c r="CN29" i="2"/>
  <c r="CN25" i="2"/>
  <c r="CM25" i="2"/>
  <c r="BY236" i="2"/>
  <c r="BY203" i="11" s="1"/>
  <c r="BX236" i="2"/>
  <c r="BX203" i="11" s="1"/>
  <c r="BW236" i="2"/>
  <c r="BW203" i="11" s="1"/>
  <c r="BV236" i="2"/>
  <c r="BV203" i="11" s="1"/>
  <c r="BU236" i="2"/>
  <c r="BU203" i="11" s="1"/>
  <c r="BT236" i="2"/>
  <c r="BT203" i="11" s="1"/>
  <c r="BS236" i="2"/>
  <c r="BS203" i="11" s="1"/>
  <c r="BR236" i="2"/>
  <c r="BR203" i="11" s="1"/>
  <c r="BQ236" i="2"/>
  <c r="BQ203" i="11" s="1"/>
  <c r="BP236" i="2"/>
  <c r="BP203" i="11" s="1"/>
  <c r="BO236" i="2"/>
  <c r="BN236" i="2"/>
  <c r="BN203" i="11" s="1"/>
  <c r="BX230" i="2"/>
  <c r="BY230" i="2" s="1"/>
  <c r="BN226" i="2"/>
  <c r="BO223" i="2" s="1"/>
  <c r="BO226" i="2" s="1"/>
  <c r="BP223" i="2" s="1"/>
  <c r="BP226" i="2" s="1"/>
  <c r="BQ223" i="2" s="1"/>
  <c r="BQ226" i="2" s="1"/>
  <c r="BR223" i="2" s="1"/>
  <c r="BR226" i="2" s="1"/>
  <c r="BS223" i="2" s="1"/>
  <c r="BS226" i="2" s="1"/>
  <c r="BT223" i="2" s="1"/>
  <c r="BT226" i="2" s="1"/>
  <c r="BU223" i="2" s="1"/>
  <c r="BU226" i="2" s="1"/>
  <c r="BV223" i="2" s="1"/>
  <c r="BV226" i="2" s="1"/>
  <c r="BW223" i="2" s="1"/>
  <c r="BW226" i="2" s="1"/>
  <c r="BX223" i="2" s="1"/>
  <c r="BX226" i="2" s="1"/>
  <c r="BY223" i="2" s="1"/>
  <c r="BY226" i="2" s="1"/>
  <c r="BO214" i="2"/>
  <c r="BP214" i="2" s="1"/>
  <c r="BQ214" i="2" s="1"/>
  <c r="BR214" i="2" s="1"/>
  <c r="BN194" i="2"/>
  <c r="BN195" i="2" s="1"/>
  <c r="BO195" i="2" s="1"/>
  <c r="BP195" i="2" s="1"/>
  <c r="BQ195" i="2" s="1"/>
  <c r="BR195" i="2" s="1"/>
  <c r="BS195" i="2" s="1"/>
  <c r="BT195" i="2" s="1"/>
  <c r="BU195" i="2" s="1"/>
  <c r="BV195" i="2" s="1"/>
  <c r="BW195" i="2" s="1"/>
  <c r="BX195" i="2" s="1"/>
  <c r="BY195" i="2" s="1"/>
  <c r="BO182" i="2"/>
  <c r="BP182" i="2" s="1"/>
  <c r="BQ182" i="2" s="1"/>
  <c r="BR182" i="2" s="1"/>
  <c r="BS182" i="2" s="1"/>
  <c r="BT182" i="2" s="1"/>
  <c r="BU182" i="2" s="1"/>
  <c r="BV182" i="2" s="1"/>
  <c r="BW182" i="2" s="1"/>
  <c r="BX182" i="2" s="1"/>
  <c r="BY182" i="2" s="1"/>
  <c r="BN174" i="2"/>
  <c r="BO169" i="2"/>
  <c r="BP169" i="2" s="1"/>
  <c r="BQ169" i="2" s="1"/>
  <c r="BR169" i="2" s="1"/>
  <c r="BS169" i="2" s="1"/>
  <c r="BT169" i="2" s="1"/>
  <c r="BU169" i="2" s="1"/>
  <c r="BV169" i="2" s="1"/>
  <c r="BW169" i="2" s="1"/>
  <c r="BX169" i="2" s="1"/>
  <c r="BY169" i="2" s="1"/>
  <c r="BN161" i="2"/>
  <c r="BN155" i="2"/>
  <c r="BO151" i="2" s="1"/>
  <c r="BO155" i="2" s="1"/>
  <c r="BP151" i="2" s="1"/>
  <c r="BP155" i="2" s="1"/>
  <c r="BQ151" i="2" s="1"/>
  <c r="BQ155" i="2" s="1"/>
  <c r="BR151" i="2" s="1"/>
  <c r="BR155" i="2" s="1"/>
  <c r="BS151" i="2" s="1"/>
  <c r="BS155" i="2" s="1"/>
  <c r="BT151" i="2" s="1"/>
  <c r="BT155" i="2" s="1"/>
  <c r="BU151" i="2" s="1"/>
  <c r="BU155" i="2" s="1"/>
  <c r="BV151" i="2" s="1"/>
  <c r="BV155" i="2" s="1"/>
  <c r="BW151" i="2" s="1"/>
  <c r="BW155" i="2" s="1"/>
  <c r="BX151" i="2" s="1"/>
  <c r="BX155" i="2" s="1"/>
  <c r="BY151" i="2" s="1"/>
  <c r="BY155" i="2" s="1"/>
  <c r="BY139" i="2"/>
  <c r="BX139" i="2"/>
  <c r="BW139" i="2"/>
  <c r="BV139" i="2"/>
  <c r="BU139" i="2"/>
  <c r="BT139" i="2"/>
  <c r="BS139" i="2"/>
  <c r="BR139" i="2"/>
  <c r="BQ139" i="2"/>
  <c r="BP139" i="2"/>
  <c r="BO139" i="2"/>
  <c r="BN139" i="2"/>
  <c r="BY138" i="2"/>
  <c r="BX138" i="2"/>
  <c r="BW138" i="2"/>
  <c r="BV138" i="2"/>
  <c r="BU138" i="2"/>
  <c r="BT138" i="2"/>
  <c r="BS138" i="2"/>
  <c r="BR138" i="2"/>
  <c r="BQ138" i="2"/>
  <c r="BP138" i="2"/>
  <c r="BO138" i="2"/>
  <c r="BN138" i="2"/>
  <c r="BY137" i="2"/>
  <c r="BX137" i="2"/>
  <c r="BW137" i="2"/>
  <c r="BV137" i="2"/>
  <c r="BU137" i="2"/>
  <c r="BT137" i="2"/>
  <c r="BS137" i="2"/>
  <c r="BR137" i="2"/>
  <c r="BQ137" i="2"/>
  <c r="BP137" i="2"/>
  <c r="BO137" i="2"/>
  <c r="BN137" i="2"/>
  <c r="BY136" i="2"/>
  <c r="BX136" i="2"/>
  <c r="BW136" i="2"/>
  <c r="BV136" i="2"/>
  <c r="BU136" i="2"/>
  <c r="BT136" i="2"/>
  <c r="BS136" i="2"/>
  <c r="BR136" i="2"/>
  <c r="BQ136" i="2"/>
  <c r="BP136" i="2"/>
  <c r="BO136" i="2"/>
  <c r="BN136" i="2"/>
  <c r="BN117" i="2"/>
  <c r="BN87" i="2"/>
  <c r="BN90" i="2" s="1"/>
  <c r="BN79" i="2"/>
  <c r="BN83" i="2" s="1"/>
  <c r="BO79" i="2" s="1"/>
  <c r="BO83" i="2" s="1"/>
  <c r="BP79" i="2" s="1"/>
  <c r="BP83" i="2" s="1"/>
  <c r="BQ79" i="2" s="1"/>
  <c r="BQ83" i="2" s="1"/>
  <c r="BR79" i="2" s="1"/>
  <c r="BR83" i="2" s="1"/>
  <c r="BS79" i="2" s="1"/>
  <c r="BS83" i="2" s="1"/>
  <c r="BT79" i="2" s="1"/>
  <c r="BT83" i="2" s="1"/>
  <c r="BU79" i="2" s="1"/>
  <c r="BU83" i="2" s="1"/>
  <c r="BV79" i="2" s="1"/>
  <c r="BV83" i="2" s="1"/>
  <c r="BW79" i="2" s="1"/>
  <c r="BW83" i="2" s="1"/>
  <c r="BX79" i="2" s="1"/>
  <c r="BX83" i="2" s="1"/>
  <c r="BY79" i="2" s="1"/>
  <c r="BY83" i="2" s="1"/>
  <c r="BN70" i="2"/>
  <c r="BN74" i="2" s="1"/>
  <c r="BO70" i="2" s="1"/>
  <c r="BO74" i="2" s="1"/>
  <c r="BP70" i="2" s="1"/>
  <c r="BP74" i="2" s="1"/>
  <c r="BQ70" i="2" s="1"/>
  <c r="BQ74" i="2" s="1"/>
  <c r="BR70" i="2" s="1"/>
  <c r="BR74" i="2" s="1"/>
  <c r="BS70" i="2" s="1"/>
  <c r="BS74" i="2" s="1"/>
  <c r="BT70" i="2" s="1"/>
  <c r="BT74" i="2" s="1"/>
  <c r="BU70" i="2" s="1"/>
  <c r="BU74" i="2" s="1"/>
  <c r="BV70" i="2" s="1"/>
  <c r="BV74" i="2" s="1"/>
  <c r="BW70" i="2" s="1"/>
  <c r="BW74" i="2" s="1"/>
  <c r="BX70" i="2" s="1"/>
  <c r="BX74" i="2" s="1"/>
  <c r="BY70" i="2" s="1"/>
  <c r="BY74" i="2" s="1"/>
  <c r="BY66" i="2"/>
  <c r="BX66" i="2"/>
  <c r="BW66" i="2"/>
  <c r="BV66" i="2"/>
  <c r="BU66" i="2"/>
  <c r="BT66" i="2"/>
  <c r="BS66" i="2"/>
  <c r="BR66" i="2"/>
  <c r="BQ66" i="2"/>
  <c r="BP66" i="2"/>
  <c r="BO66" i="2"/>
  <c r="BN66" i="2"/>
  <c r="BY58" i="2"/>
  <c r="BX58" i="2"/>
  <c r="BW58" i="2"/>
  <c r="BV58" i="2"/>
  <c r="BU58" i="2"/>
  <c r="BT58" i="2"/>
  <c r="BS58" i="2"/>
  <c r="BR58" i="2"/>
  <c r="BQ58" i="2"/>
  <c r="BP58" i="2"/>
  <c r="BO58" i="2"/>
  <c r="BN58" i="2"/>
  <c r="BY51" i="2"/>
  <c r="BX51" i="2"/>
  <c r="BW51" i="2"/>
  <c r="BV51" i="2"/>
  <c r="BU51" i="2"/>
  <c r="BT51" i="2"/>
  <c r="BS51" i="2"/>
  <c r="BR51" i="2"/>
  <c r="BQ51" i="2"/>
  <c r="BP51" i="2"/>
  <c r="BO51" i="2"/>
  <c r="BN51" i="2"/>
  <c r="BY42" i="2"/>
  <c r="BX42" i="2"/>
  <c r="BW42" i="2"/>
  <c r="BV42" i="2"/>
  <c r="BU42" i="2"/>
  <c r="BT42" i="2"/>
  <c r="BS42" i="2"/>
  <c r="BR42" i="2"/>
  <c r="BQ42" i="2"/>
  <c r="BP42" i="2"/>
  <c r="BO42" i="2"/>
  <c r="BN42" i="2"/>
  <c r="BJ236" i="2"/>
  <c r="BJ203" i="11" s="1"/>
  <c r="BI236" i="2"/>
  <c r="BI203" i="11" s="1"/>
  <c r="BH236" i="2"/>
  <c r="BH203" i="11" s="1"/>
  <c r="BG236" i="2"/>
  <c r="BG203" i="11" s="1"/>
  <c r="BF236" i="2"/>
  <c r="BF203" i="11" s="1"/>
  <c r="BE236" i="2"/>
  <c r="BE203" i="11" s="1"/>
  <c r="BD236" i="2"/>
  <c r="BD203" i="11" s="1"/>
  <c r="BC236" i="2"/>
  <c r="BC203" i="11" s="1"/>
  <c r="BB236" i="2"/>
  <c r="BB203" i="11" s="1"/>
  <c r="BA236" i="2"/>
  <c r="BA203" i="11" s="1"/>
  <c r="AZ236" i="2"/>
  <c r="AY236" i="2"/>
  <c r="AY203" i="11" s="1"/>
  <c r="BI230" i="2"/>
  <c r="BJ230" i="2" s="1"/>
  <c r="AY226" i="2"/>
  <c r="AZ223" i="2" s="1"/>
  <c r="AZ226" i="2" s="1"/>
  <c r="BA223" i="2" s="1"/>
  <c r="BA226" i="2" s="1"/>
  <c r="BB223" i="2" s="1"/>
  <c r="BB226" i="2" s="1"/>
  <c r="BC223" i="2" s="1"/>
  <c r="BC226" i="2" s="1"/>
  <c r="BD223" i="2" s="1"/>
  <c r="BD226" i="2" s="1"/>
  <c r="BE223" i="2" s="1"/>
  <c r="BE226" i="2" s="1"/>
  <c r="BF223" i="2" s="1"/>
  <c r="BF226" i="2" s="1"/>
  <c r="BG223" i="2" s="1"/>
  <c r="BG226" i="2" s="1"/>
  <c r="BH223" i="2" s="1"/>
  <c r="BH226" i="2" s="1"/>
  <c r="BI223" i="2" s="1"/>
  <c r="BI226" i="2" s="1"/>
  <c r="BJ223" i="2" s="1"/>
  <c r="BJ226" i="2" s="1"/>
  <c r="AZ214" i="2"/>
  <c r="AY194" i="2"/>
  <c r="AY195" i="2" s="1"/>
  <c r="AZ195" i="2" s="1"/>
  <c r="BA195" i="2" s="1"/>
  <c r="BB195" i="2" s="1"/>
  <c r="BC195" i="2" s="1"/>
  <c r="BD195" i="2" s="1"/>
  <c r="BE195" i="2" s="1"/>
  <c r="BF195" i="2" s="1"/>
  <c r="BG195" i="2" s="1"/>
  <c r="BH195" i="2" s="1"/>
  <c r="BI195" i="2" s="1"/>
  <c r="BJ195" i="2" s="1"/>
  <c r="AZ182" i="2"/>
  <c r="BA182" i="2" s="1"/>
  <c r="BB182" i="2" s="1"/>
  <c r="BC182" i="2" s="1"/>
  <c r="BD182" i="2" s="1"/>
  <c r="BE182" i="2" s="1"/>
  <c r="BF182" i="2" s="1"/>
  <c r="BG182" i="2" s="1"/>
  <c r="BH182" i="2" s="1"/>
  <c r="BI182" i="2" s="1"/>
  <c r="BJ182" i="2" s="1"/>
  <c r="AY174" i="2"/>
  <c r="AZ169" i="2"/>
  <c r="BA169" i="2" s="1"/>
  <c r="BB169" i="2" s="1"/>
  <c r="BC169" i="2" s="1"/>
  <c r="BD169" i="2" s="1"/>
  <c r="BE169" i="2" s="1"/>
  <c r="BF169" i="2" s="1"/>
  <c r="BG169" i="2" s="1"/>
  <c r="BH169" i="2" s="1"/>
  <c r="BI169" i="2" s="1"/>
  <c r="BJ169" i="2" s="1"/>
  <c r="AY161" i="2"/>
  <c r="AY163" i="2" s="1"/>
  <c r="AZ163" i="2" s="1"/>
  <c r="BA163" i="2" s="1"/>
  <c r="BB163" i="2" s="1"/>
  <c r="BC163" i="2" s="1"/>
  <c r="BD163" i="2" s="1"/>
  <c r="BE163" i="2" s="1"/>
  <c r="BF163" i="2" s="1"/>
  <c r="BG163" i="2" s="1"/>
  <c r="BH163" i="2" s="1"/>
  <c r="BI163" i="2" s="1"/>
  <c r="BJ163" i="2" s="1"/>
  <c r="AY155" i="2"/>
  <c r="AZ151" i="2" s="1"/>
  <c r="AZ155" i="2" s="1"/>
  <c r="BA151" i="2" s="1"/>
  <c r="BA155" i="2" s="1"/>
  <c r="BB151" i="2" s="1"/>
  <c r="BB155" i="2" s="1"/>
  <c r="BC151" i="2" s="1"/>
  <c r="BC155" i="2" s="1"/>
  <c r="BD151" i="2" s="1"/>
  <c r="BD155" i="2" s="1"/>
  <c r="BE151" i="2" s="1"/>
  <c r="BE155" i="2" s="1"/>
  <c r="BF151" i="2" s="1"/>
  <c r="BF155" i="2" s="1"/>
  <c r="BG151" i="2" s="1"/>
  <c r="BG155" i="2" s="1"/>
  <c r="BH151" i="2" s="1"/>
  <c r="BH155" i="2" s="1"/>
  <c r="BI151" i="2" s="1"/>
  <c r="BI155" i="2" s="1"/>
  <c r="BJ151" i="2" s="1"/>
  <c r="BJ155" i="2" s="1"/>
  <c r="BJ139" i="2"/>
  <c r="BI139" i="2"/>
  <c r="BH139" i="2"/>
  <c r="BG139" i="2"/>
  <c r="BF139" i="2"/>
  <c r="BE139" i="2"/>
  <c r="BD139" i="2"/>
  <c r="BC139" i="2"/>
  <c r="BB139" i="2"/>
  <c r="BA139" i="2"/>
  <c r="AZ139" i="2"/>
  <c r="AY139" i="2"/>
  <c r="BJ138" i="2"/>
  <c r="BI138" i="2"/>
  <c r="BH138" i="2"/>
  <c r="BG138" i="2"/>
  <c r="BF138" i="2"/>
  <c r="BE138" i="2"/>
  <c r="BD138" i="2"/>
  <c r="BC138" i="2"/>
  <c r="BB138" i="2"/>
  <c r="BA138" i="2"/>
  <c r="AZ138" i="2"/>
  <c r="AY138" i="2"/>
  <c r="BJ137" i="2"/>
  <c r="BI137" i="2"/>
  <c r="BH137" i="2"/>
  <c r="BG137" i="2"/>
  <c r="BF137" i="2"/>
  <c r="BE137" i="2"/>
  <c r="BD137" i="2"/>
  <c r="BC137" i="2"/>
  <c r="BB137" i="2"/>
  <c r="BA137" i="2"/>
  <c r="AZ137" i="2"/>
  <c r="AY137" i="2"/>
  <c r="BJ136" i="2"/>
  <c r="BI136" i="2"/>
  <c r="BH136" i="2"/>
  <c r="BG136" i="2"/>
  <c r="BF136" i="2"/>
  <c r="BE136" i="2"/>
  <c r="BD136" i="2"/>
  <c r="BC136" i="2"/>
  <c r="BB136" i="2"/>
  <c r="BA136" i="2"/>
  <c r="AZ136" i="2"/>
  <c r="AY136" i="2"/>
  <c r="AY117" i="2"/>
  <c r="AY87" i="2"/>
  <c r="AY90" i="2" s="1"/>
  <c r="AY79" i="2"/>
  <c r="AY83" i="2" s="1"/>
  <c r="AZ79" i="2" s="1"/>
  <c r="AZ83" i="2" s="1"/>
  <c r="BA79" i="2" s="1"/>
  <c r="BA83" i="2" s="1"/>
  <c r="BB79" i="2" s="1"/>
  <c r="BB83" i="2" s="1"/>
  <c r="BC79" i="2" s="1"/>
  <c r="BC83" i="2" s="1"/>
  <c r="BD79" i="2" s="1"/>
  <c r="BD83" i="2" s="1"/>
  <c r="BE79" i="2" s="1"/>
  <c r="BE83" i="2" s="1"/>
  <c r="BF79" i="2" s="1"/>
  <c r="BF83" i="2" s="1"/>
  <c r="BG79" i="2" s="1"/>
  <c r="BG83" i="2" s="1"/>
  <c r="BH79" i="2" s="1"/>
  <c r="BH83" i="2" s="1"/>
  <c r="BI79" i="2" s="1"/>
  <c r="BI83" i="2" s="1"/>
  <c r="BJ79" i="2" s="1"/>
  <c r="BJ83" i="2" s="1"/>
  <c r="AY70" i="2"/>
  <c r="AY74" i="2" s="1"/>
  <c r="AZ70" i="2" s="1"/>
  <c r="AZ74" i="2" s="1"/>
  <c r="BA70" i="2" s="1"/>
  <c r="BA74" i="2" s="1"/>
  <c r="BB70" i="2" s="1"/>
  <c r="BB74" i="2" s="1"/>
  <c r="BC70" i="2" s="1"/>
  <c r="BC74" i="2" s="1"/>
  <c r="BD70" i="2" s="1"/>
  <c r="BD74" i="2" s="1"/>
  <c r="BE70" i="2" s="1"/>
  <c r="BE74" i="2" s="1"/>
  <c r="BF70" i="2" s="1"/>
  <c r="BF74" i="2" s="1"/>
  <c r="BG70" i="2" s="1"/>
  <c r="BG74" i="2" s="1"/>
  <c r="BH70" i="2" s="1"/>
  <c r="BH74" i="2" s="1"/>
  <c r="BI70" i="2" s="1"/>
  <c r="BI74" i="2" s="1"/>
  <c r="BJ70" i="2" s="1"/>
  <c r="BJ74" i="2" s="1"/>
  <c r="BJ66" i="2"/>
  <c r="BI66" i="2"/>
  <c r="BH66" i="2"/>
  <c r="BG66" i="2"/>
  <c r="BF66" i="2"/>
  <c r="BE66" i="2"/>
  <c r="BD66" i="2"/>
  <c r="BC66" i="2"/>
  <c r="BB66" i="2"/>
  <c r="BA66" i="2"/>
  <c r="AZ66" i="2"/>
  <c r="AY66" i="2"/>
  <c r="BJ58" i="2"/>
  <c r="BI58" i="2"/>
  <c r="BH58" i="2"/>
  <c r="BG58" i="2"/>
  <c r="BF58" i="2"/>
  <c r="BE58" i="2"/>
  <c r="BD58" i="2"/>
  <c r="BC58" i="2"/>
  <c r="BB58" i="2"/>
  <c r="BA58" i="2"/>
  <c r="AZ58" i="2"/>
  <c r="AY58" i="2"/>
  <c r="BJ51" i="2"/>
  <c r="BI51" i="2"/>
  <c r="BH51" i="2"/>
  <c r="BG51" i="2"/>
  <c r="BF51" i="2"/>
  <c r="BE51" i="2"/>
  <c r="BD51" i="2"/>
  <c r="BC51" i="2"/>
  <c r="BB51" i="2"/>
  <c r="BA51" i="2"/>
  <c r="AZ51" i="2"/>
  <c r="AY51" i="2"/>
  <c r="BJ42" i="2"/>
  <c r="BI42" i="2"/>
  <c r="BH42" i="2"/>
  <c r="BG42" i="2"/>
  <c r="BF42" i="2"/>
  <c r="BE42" i="2"/>
  <c r="BD42" i="2"/>
  <c r="BC42" i="2"/>
  <c r="BB42" i="2"/>
  <c r="BA42" i="2"/>
  <c r="AZ42" i="2"/>
  <c r="AY42" i="2"/>
  <c r="AU236" i="2"/>
  <c r="AU203" i="11" s="1"/>
  <c r="AT236" i="2"/>
  <c r="AT203" i="11" s="1"/>
  <c r="AS236" i="2"/>
  <c r="AS203" i="11" s="1"/>
  <c r="AR236" i="2"/>
  <c r="AR203" i="11" s="1"/>
  <c r="AQ236" i="2"/>
  <c r="AQ203" i="11" s="1"/>
  <c r="AP236" i="2"/>
  <c r="AP203" i="11" s="1"/>
  <c r="AO236" i="2"/>
  <c r="AO203" i="11" s="1"/>
  <c r="AN236" i="2"/>
  <c r="AN203" i="11" s="1"/>
  <c r="AM236" i="2"/>
  <c r="AM203" i="11" s="1"/>
  <c r="AL236" i="2"/>
  <c r="AL203" i="11" s="1"/>
  <c r="AK236" i="2"/>
  <c r="AJ236" i="2"/>
  <c r="AJ203" i="11" s="1"/>
  <c r="AT230" i="2"/>
  <c r="AU230" i="2" s="1"/>
  <c r="AJ226" i="2"/>
  <c r="AK223" i="2" s="1"/>
  <c r="AK226" i="2" s="1"/>
  <c r="AL223" i="2" s="1"/>
  <c r="AL226" i="2" s="1"/>
  <c r="AM223" i="2" s="1"/>
  <c r="AM226" i="2" s="1"/>
  <c r="AN223" i="2" s="1"/>
  <c r="AN226" i="2" s="1"/>
  <c r="AO223" i="2" s="1"/>
  <c r="AO226" i="2" s="1"/>
  <c r="AP223" i="2" s="1"/>
  <c r="AP226" i="2" s="1"/>
  <c r="AQ223" i="2" s="1"/>
  <c r="AQ226" i="2" s="1"/>
  <c r="AR223" i="2" s="1"/>
  <c r="AR226" i="2" s="1"/>
  <c r="AS223" i="2" s="1"/>
  <c r="AS226" i="2" s="1"/>
  <c r="AT223" i="2" s="1"/>
  <c r="AT226" i="2" s="1"/>
  <c r="AU223" i="2" s="1"/>
  <c r="AU226" i="2" s="1"/>
  <c r="AK214" i="2"/>
  <c r="AJ194" i="2"/>
  <c r="AJ195" i="2" s="1"/>
  <c r="AK195" i="2" s="1"/>
  <c r="AL195" i="2" s="1"/>
  <c r="AM195" i="2" s="1"/>
  <c r="AN195" i="2" s="1"/>
  <c r="AO195" i="2" s="1"/>
  <c r="AP195" i="2" s="1"/>
  <c r="AQ195" i="2" s="1"/>
  <c r="AR195" i="2" s="1"/>
  <c r="AS195" i="2" s="1"/>
  <c r="AT195" i="2" s="1"/>
  <c r="AU195" i="2" s="1"/>
  <c r="AK182" i="2"/>
  <c r="AL182" i="2" s="1"/>
  <c r="AM182" i="2" s="1"/>
  <c r="AN182" i="2" s="1"/>
  <c r="AO182" i="2" s="1"/>
  <c r="AP182" i="2" s="1"/>
  <c r="AQ182" i="2" s="1"/>
  <c r="AR182" i="2" s="1"/>
  <c r="AS182" i="2" s="1"/>
  <c r="AT182" i="2" s="1"/>
  <c r="AU182" i="2" s="1"/>
  <c r="AJ174" i="2"/>
  <c r="AK169" i="2"/>
  <c r="AL169" i="2" s="1"/>
  <c r="AM169" i="2" s="1"/>
  <c r="AN169" i="2" s="1"/>
  <c r="AO169" i="2" s="1"/>
  <c r="AP169" i="2" s="1"/>
  <c r="AQ169" i="2" s="1"/>
  <c r="AR169" i="2" s="1"/>
  <c r="AS169" i="2" s="1"/>
  <c r="AT169" i="2" s="1"/>
  <c r="AU169" i="2" s="1"/>
  <c r="AJ161" i="2"/>
  <c r="AJ163" i="2" s="1"/>
  <c r="AK163" i="2" s="1"/>
  <c r="AL163" i="2" s="1"/>
  <c r="AM163" i="2" s="1"/>
  <c r="AN163" i="2" s="1"/>
  <c r="AO163" i="2" s="1"/>
  <c r="AP163" i="2" s="1"/>
  <c r="AQ163" i="2" s="1"/>
  <c r="AR163" i="2" s="1"/>
  <c r="AS163" i="2" s="1"/>
  <c r="AT163" i="2" s="1"/>
  <c r="AU163" i="2" s="1"/>
  <c r="AJ155" i="2"/>
  <c r="AK151" i="2" s="1"/>
  <c r="AK155" i="2" s="1"/>
  <c r="AL151" i="2" s="1"/>
  <c r="AL155" i="2" s="1"/>
  <c r="AM151" i="2" s="1"/>
  <c r="AM155" i="2" s="1"/>
  <c r="AN151" i="2" s="1"/>
  <c r="AN155" i="2" s="1"/>
  <c r="AO151" i="2" s="1"/>
  <c r="AO155" i="2" s="1"/>
  <c r="AP151" i="2" s="1"/>
  <c r="AP155" i="2" s="1"/>
  <c r="AQ151" i="2" s="1"/>
  <c r="AQ155" i="2" s="1"/>
  <c r="AR151" i="2" s="1"/>
  <c r="AR155" i="2" s="1"/>
  <c r="AS151" i="2" s="1"/>
  <c r="AS155" i="2" s="1"/>
  <c r="AT151" i="2" s="1"/>
  <c r="AT155" i="2" s="1"/>
  <c r="AU151" i="2" s="1"/>
  <c r="AU155" i="2" s="1"/>
  <c r="AU139" i="2"/>
  <c r="AT139" i="2"/>
  <c r="AS139" i="2"/>
  <c r="AR139" i="2"/>
  <c r="AQ139" i="2"/>
  <c r="AP139" i="2"/>
  <c r="AO139" i="2"/>
  <c r="AN139" i="2"/>
  <c r="AM139" i="2"/>
  <c r="AL139" i="2"/>
  <c r="AK139" i="2"/>
  <c r="AJ139" i="2"/>
  <c r="AU138" i="2"/>
  <c r="AT138" i="2"/>
  <c r="AS138" i="2"/>
  <c r="AR138" i="2"/>
  <c r="AQ138" i="2"/>
  <c r="AP138" i="2"/>
  <c r="AO138" i="2"/>
  <c r="AN138" i="2"/>
  <c r="AM138" i="2"/>
  <c r="AL138" i="2"/>
  <c r="AK138" i="2"/>
  <c r="AJ138" i="2"/>
  <c r="AU137" i="2"/>
  <c r="AT137" i="2"/>
  <c r="AS137" i="2"/>
  <c r="AR137" i="2"/>
  <c r="AQ137" i="2"/>
  <c r="AP137" i="2"/>
  <c r="AO137" i="2"/>
  <c r="AN137" i="2"/>
  <c r="AM137" i="2"/>
  <c r="AL137" i="2"/>
  <c r="AK137" i="2"/>
  <c r="AJ137" i="2"/>
  <c r="AU136" i="2"/>
  <c r="AT136" i="2"/>
  <c r="AS136" i="2"/>
  <c r="AR136" i="2"/>
  <c r="AQ136" i="2"/>
  <c r="AP136" i="2"/>
  <c r="AO136" i="2"/>
  <c r="AN136" i="2"/>
  <c r="AM136" i="2"/>
  <c r="AL136" i="2"/>
  <c r="AK136" i="2"/>
  <c r="AJ136" i="2"/>
  <c r="AJ117" i="2"/>
  <c r="AJ87" i="2"/>
  <c r="AJ79" i="2"/>
  <c r="AJ83" i="2" s="1"/>
  <c r="AK79" i="2" s="1"/>
  <c r="AK83" i="2" s="1"/>
  <c r="AL79" i="2" s="1"/>
  <c r="AL83" i="2" s="1"/>
  <c r="AM79" i="2" s="1"/>
  <c r="AM83" i="2" s="1"/>
  <c r="AN79" i="2" s="1"/>
  <c r="AN83" i="2" s="1"/>
  <c r="AO79" i="2" s="1"/>
  <c r="AO83" i="2" s="1"/>
  <c r="AP79" i="2" s="1"/>
  <c r="AP83" i="2" s="1"/>
  <c r="AQ79" i="2" s="1"/>
  <c r="AQ83" i="2" s="1"/>
  <c r="AR79" i="2" s="1"/>
  <c r="AR83" i="2" s="1"/>
  <c r="AS79" i="2" s="1"/>
  <c r="AS83" i="2" s="1"/>
  <c r="AT79" i="2" s="1"/>
  <c r="AT83" i="2" s="1"/>
  <c r="AU79" i="2" s="1"/>
  <c r="AU83" i="2" s="1"/>
  <c r="AJ70" i="2"/>
  <c r="AJ74" i="2" s="1"/>
  <c r="AK70" i="2" s="1"/>
  <c r="AK74" i="2" s="1"/>
  <c r="AL70" i="2" s="1"/>
  <c r="AL74" i="2" s="1"/>
  <c r="AM70" i="2" s="1"/>
  <c r="AM74" i="2" s="1"/>
  <c r="AN70" i="2" s="1"/>
  <c r="AN74" i="2" s="1"/>
  <c r="AO70" i="2" s="1"/>
  <c r="AO74" i="2" s="1"/>
  <c r="AP70" i="2" s="1"/>
  <c r="AP74" i="2" s="1"/>
  <c r="AQ70" i="2" s="1"/>
  <c r="AQ74" i="2" s="1"/>
  <c r="AR70" i="2" s="1"/>
  <c r="AR74" i="2" s="1"/>
  <c r="AS70" i="2" s="1"/>
  <c r="AS74" i="2" s="1"/>
  <c r="AT70" i="2" s="1"/>
  <c r="AT74" i="2" s="1"/>
  <c r="AU70" i="2" s="1"/>
  <c r="AU74" i="2" s="1"/>
  <c r="AU66" i="2"/>
  <c r="AT66" i="2"/>
  <c r="AS66" i="2"/>
  <c r="AR66" i="2"/>
  <c r="AQ66" i="2"/>
  <c r="AP66" i="2"/>
  <c r="AO66" i="2"/>
  <c r="AN66" i="2"/>
  <c r="AM66" i="2"/>
  <c r="AL66" i="2"/>
  <c r="AK66" i="2"/>
  <c r="AJ66" i="2"/>
  <c r="AU58" i="2"/>
  <c r="AT58" i="2"/>
  <c r="AS58" i="2"/>
  <c r="AR58" i="2"/>
  <c r="AQ58" i="2"/>
  <c r="AP58" i="2"/>
  <c r="AO58" i="2"/>
  <c r="AN58" i="2"/>
  <c r="AM58" i="2"/>
  <c r="AL58" i="2"/>
  <c r="AK58" i="2"/>
  <c r="AJ58" i="2"/>
  <c r="AU51" i="2"/>
  <c r="AT51" i="2"/>
  <c r="AS51" i="2"/>
  <c r="AR51" i="2"/>
  <c r="AQ51" i="2"/>
  <c r="AP51" i="2"/>
  <c r="AO51" i="2"/>
  <c r="AN51" i="2"/>
  <c r="AM51" i="2"/>
  <c r="AL51" i="2"/>
  <c r="AK51" i="2"/>
  <c r="AJ51" i="2"/>
  <c r="AU42" i="2"/>
  <c r="AT42" i="2"/>
  <c r="AS42" i="2"/>
  <c r="AR42" i="2"/>
  <c r="AQ42" i="2"/>
  <c r="AP42" i="2"/>
  <c r="AO42" i="2"/>
  <c r="AN42" i="2"/>
  <c r="AM42" i="2"/>
  <c r="AL42" i="2"/>
  <c r="AK42" i="2"/>
  <c r="AJ42" i="2"/>
  <c r="AF236" i="2"/>
  <c r="AE236" i="2"/>
  <c r="AD236" i="2"/>
  <c r="AC236" i="2"/>
  <c r="AB236" i="2"/>
  <c r="AA236" i="2"/>
  <c r="Z236" i="2"/>
  <c r="Y236" i="2"/>
  <c r="X236" i="2"/>
  <c r="W236" i="2"/>
  <c r="V236" i="2"/>
  <c r="U236" i="2"/>
  <c r="AE230" i="2"/>
  <c r="AF230" i="2" s="1"/>
  <c r="U226" i="2"/>
  <c r="V223" i="2" s="1"/>
  <c r="V226" i="2" s="1"/>
  <c r="W223" i="2" s="1"/>
  <c r="W226" i="2" s="1"/>
  <c r="X223" i="2" s="1"/>
  <c r="X226" i="2" s="1"/>
  <c r="Y223" i="2" s="1"/>
  <c r="Y226" i="2" s="1"/>
  <c r="Z223" i="2" s="1"/>
  <c r="Z226" i="2" s="1"/>
  <c r="AA223" i="2" s="1"/>
  <c r="AA226" i="2" s="1"/>
  <c r="AB223" i="2" s="1"/>
  <c r="AB226" i="2" s="1"/>
  <c r="AC223" i="2" s="1"/>
  <c r="AC226" i="2" s="1"/>
  <c r="AD223" i="2" s="1"/>
  <c r="AD226" i="2" s="1"/>
  <c r="AE223" i="2" s="1"/>
  <c r="AE226" i="2" s="1"/>
  <c r="AF223" i="2" s="1"/>
  <c r="AF226" i="2" s="1"/>
  <c r="V214" i="2"/>
  <c r="U208" i="2"/>
  <c r="U212" i="2" s="1"/>
  <c r="V208" i="2" s="1"/>
  <c r="V212" i="2" s="1"/>
  <c r="W208" i="2" s="1"/>
  <c r="W212" i="2" s="1"/>
  <c r="X208" i="2" s="1"/>
  <c r="X212" i="2" s="1"/>
  <c r="Y208" i="2" s="1"/>
  <c r="Y212" i="2" s="1"/>
  <c r="Z208" i="2" s="1"/>
  <c r="Z212" i="2" s="1"/>
  <c r="AA208" i="2" s="1"/>
  <c r="AA212" i="2" s="1"/>
  <c r="AB208" i="2" s="1"/>
  <c r="AB212" i="2" s="1"/>
  <c r="AC208" i="2" s="1"/>
  <c r="AC212" i="2" s="1"/>
  <c r="AD208" i="2" s="1"/>
  <c r="AD212" i="2" s="1"/>
  <c r="AE208" i="2" s="1"/>
  <c r="AE212" i="2" s="1"/>
  <c r="AF208" i="2" s="1"/>
  <c r="AF212" i="2" s="1"/>
  <c r="U194" i="2"/>
  <c r="U195" i="2" s="1"/>
  <c r="V195" i="2" s="1"/>
  <c r="W195" i="2" s="1"/>
  <c r="X195" i="2" s="1"/>
  <c r="Y195" i="2" s="1"/>
  <c r="Z195" i="2" s="1"/>
  <c r="AA195" i="2" s="1"/>
  <c r="AB195" i="2" s="1"/>
  <c r="AC195" i="2" s="1"/>
  <c r="AD195" i="2" s="1"/>
  <c r="AE195" i="2" s="1"/>
  <c r="AF195" i="2" s="1"/>
  <c r="V182" i="2"/>
  <c r="W182" i="2" s="1"/>
  <c r="X182" i="2" s="1"/>
  <c r="Y182" i="2" s="1"/>
  <c r="Z182" i="2" s="1"/>
  <c r="AA182" i="2" s="1"/>
  <c r="AB182" i="2" s="1"/>
  <c r="AC182" i="2" s="1"/>
  <c r="AD182" i="2" s="1"/>
  <c r="AE182" i="2" s="1"/>
  <c r="AF182" i="2" s="1"/>
  <c r="U174" i="2"/>
  <c r="V169" i="2"/>
  <c r="W169" i="2" s="1"/>
  <c r="X169" i="2" s="1"/>
  <c r="Y169" i="2" s="1"/>
  <c r="Z169" i="2" s="1"/>
  <c r="AA169" i="2" s="1"/>
  <c r="AB169" i="2" s="1"/>
  <c r="AC169" i="2" s="1"/>
  <c r="AD169" i="2" s="1"/>
  <c r="AE169" i="2" s="1"/>
  <c r="AF169" i="2" s="1"/>
  <c r="U161" i="2"/>
  <c r="U163" i="2" s="1"/>
  <c r="V163" i="2" s="1"/>
  <c r="W163" i="2" s="1"/>
  <c r="X163" i="2" s="1"/>
  <c r="Y163" i="2" s="1"/>
  <c r="Z163" i="2" s="1"/>
  <c r="AA163" i="2" s="1"/>
  <c r="AB163" i="2" s="1"/>
  <c r="AC163" i="2" s="1"/>
  <c r="AD163" i="2" s="1"/>
  <c r="AE163" i="2" s="1"/>
  <c r="AF163" i="2" s="1"/>
  <c r="U155" i="2"/>
  <c r="V151" i="2" s="1"/>
  <c r="V155" i="2" s="1"/>
  <c r="W151" i="2" s="1"/>
  <c r="W155" i="2" s="1"/>
  <c r="X151" i="2" s="1"/>
  <c r="X155" i="2" s="1"/>
  <c r="Y151" i="2" s="1"/>
  <c r="Y155" i="2" s="1"/>
  <c r="Z151" i="2" s="1"/>
  <c r="Z155" i="2" s="1"/>
  <c r="AA151" i="2" s="1"/>
  <c r="AA155" i="2" s="1"/>
  <c r="AB151" i="2" s="1"/>
  <c r="AB155" i="2" s="1"/>
  <c r="AC151" i="2" s="1"/>
  <c r="AC155" i="2" s="1"/>
  <c r="AD151" i="2" s="1"/>
  <c r="AD155" i="2" s="1"/>
  <c r="AE151" i="2" s="1"/>
  <c r="AE155" i="2" s="1"/>
  <c r="AF151" i="2" s="1"/>
  <c r="AF155" i="2" s="1"/>
  <c r="AF139" i="2"/>
  <c r="AE139" i="2"/>
  <c r="AD139" i="2"/>
  <c r="AC139" i="2"/>
  <c r="AB139" i="2"/>
  <c r="AA139" i="2"/>
  <c r="Z139" i="2"/>
  <c r="Y139" i="2"/>
  <c r="X139" i="2"/>
  <c r="W139" i="2"/>
  <c r="V139" i="2"/>
  <c r="U139" i="2"/>
  <c r="AF138" i="2"/>
  <c r="AE138" i="2"/>
  <c r="AD138" i="2"/>
  <c r="AC138" i="2"/>
  <c r="AB138" i="2"/>
  <c r="AA138" i="2"/>
  <c r="Z138" i="2"/>
  <c r="Y138" i="2"/>
  <c r="X138" i="2"/>
  <c r="W138" i="2"/>
  <c r="V138" i="2"/>
  <c r="U138" i="2"/>
  <c r="AF137" i="2"/>
  <c r="AE137" i="2"/>
  <c r="AD137" i="2"/>
  <c r="AC137" i="2"/>
  <c r="AB137" i="2"/>
  <c r="AA137" i="2"/>
  <c r="Z137" i="2"/>
  <c r="Y137" i="2"/>
  <c r="X137" i="2"/>
  <c r="W137" i="2"/>
  <c r="V137" i="2"/>
  <c r="U137" i="2"/>
  <c r="AF136" i="2"/>
  <c r="AE136" i="2"/>
  <c r="AD136" i="2"/>
  <c r="AC136" i="2"/>
  <c r="AB136" i="2"/>
  <c r="AA136" i="2"/>
  <c r="Z136" i="2"/>
  <c r="Y136" i="2"/>
  <c r="X136" i="2"/>
  <c r="W136" i="2"/>
  <c r="V136" i="2"/>
  <c r="U136" i="2"/>
  <c r="U117" i="2"/>
  <c r="U87" i="2"/>
  <c r="U79" i="2"/>
  <c r="U83" i="2" s="1"/>
  <c r="V79" i="2" s="1"/>
  <c r="V83" i="2" s="1"/>
  <c r="W79" i="2" s="1"/>
  <c r="W83" i="2" s="1"/>
  <c r="X79" i="2" s="1"/>
  <c r="X83" i="2" s="1"/>
  <c r="Y79" i="2" s="1"/>
  <c r="Y83" i="2" s="1"/>
  <c r="Z79" i="2" s="1"/>
  <c r="Z83" i="2" s="1"/>
  <c r="AA79" i="2" s="1"/>
  <c r="AA83" i="2" s="1"/>
  <c r="AB79" i="2" s="1"/>
  <c r="AB83" i="2" s="1"/>
  <c r="AC79" i="2" s="1"/>
  <c r="AC83" i="2" s="1"/>
  <c r="AD79" i="2" s="1"/>
  <c r="AD83" i="2" s="1"/>
  <c r="AE79" i="2" s="1"/>
  <c r="AE83" i="2" s="1"/>
  <c r="AF79" i="2" s="1"/>
  <c r="AF83" i="2" s="1"/>
  <c r="U70" i="2"/>
  <c r="U74" i="2" s="1"/>
  <c r="V70" i="2" s="1"/>
  <c r="V74" i="2" s="1"/>
  <c r="W70" i="2" s="1"/>
  <c r="W74" i="2" s="1"/>
  <c r="X70" i="2" s="1"/>
  <c r="X74" i="2" s="1"/>
  <c r="Y70" i="2" s="1"/>
  <c r="Y74" i="2" s="1"/>
  <c r="Z70" i="2" s="1"/>
  <c r="Z74" i="2" s="1"/>
  <c r="AA70" i="2" s="1"/>
  <c r="AA74" i="2" s="1"/>
  <c r="AB70" i="2" s="1"/>
  <c r="AB74" i="2" s="1"/>
  <c r="AC70" i="2" s="1"/>
  <c r="AC74" i="2" s="1"/>
  <c r="AD70" i="2" s="1"/>
  <c r="AD74" i="2" s="1"/>
  <c r="AE70" i="2" s="1"/>
  <c r="AE74" i="2" s="1"/>
  <c r="AF70" i="2" s="1"/>
  <c r="AF74" i="2" s="1"/>
  <c r="AF66" i="2"/>
  <c r="AE66" i="2"/>
  <c r="AD66" i="2"/>
  <c r="AC66" i="2"/>
  <c r="AB66" i="2"/>
  <c r="AA66" i="2"/>
  <c r="Z66" i="2"/>
  <c r="Y66" i="2"/>
  <c r="X66" i="2"/>
  <c r="W66" i="2"/>
  <c r="V66" i="2"/>
  <c r="U66" i="2"/>
  <c r="AF58" i="2"/>
  <c r="AE58" i="2"/>
  <c r="AD58" i="2"/>
  <c r="AC58" i="2"/>
  <c r="AB58" i="2"/>
  <c r="AA58" i="2"/>
  <c r="Z58" i="2"/>
  <c r="Y58" i="2"/>
  <c r="X58" i="2"/>
  <c r="W58" i="2"/>
  <c r="V58" i="2"/>
  <c r="U58" i="2"/>
  <c r="AF51" i="2"/>
  <c r="AE51" i="2"/>
  <c r="AD51" i="2"/>
  <c r="AC51" i="2"/>
  <c r="AB51" i="2"/>
  <c r="AA51" i="2"/>
  <c r="Z51" i="2"/>
  <c r="Y51" i="2"/>
  <c r="X51" i="2"/>
  <c r="W51" i="2"/>
  <c r="V51" i="2"/>
  <c r="U51" i="2"/>
  <c r="AF42" i="2"/>
  <c r="AE42" i="2"/>
  <c r="AD42" i="2"/>
  <c r="AC42" i="2"/>
  <c r="AB42" i="2"/>
  <c r="AA42" i="2"/>
  <c r="Z42" i="2"/>
  <c r="Y42" i="2"/>
  <c r="X42" i="2"/>
  <c r="W42" i="2"/>
  <c r="V42" i="2"/>
  <c r="U42" i="2"/>
  <c r="CN440" i="2"/>
  <c r="CM440" i="2"/>
  <c r="CL440" i="2"/>
  <c r="CK440" i="2"/>
  <c r="CJ440" i="2"/>
  <c r="CI440" i="2"/>
  <c r="CH440" i="2"/>
  <c r="CG440" i="2"/>
  <c r="CF440" i="2"/>
  <c r="CE440" i="2"/>
  <c r="CD440" i="2"/>
  <c r="CC440" i="2"/>
  <c r="CN434" i="2"/>
  <c r="CM434" i="2"/>
  <c r="CL434" i="2"/>
  <c r="CK434" i="2"/>
  <c r="CJ434" i="2"/>
  <c r="CI434" i="2"/>
  <c r="CH434" i="2"/>
  <c r="CG434" i="2"/>
  <c r="CC434" i="2"/>
  <c r="CD432" i="2"/>
  <c r="CE432" i="2" s="1"/>
  <c r="CN428" i="2"/>
  <c r="CG426" i="2"/>
  <c r="CH426" i="2" s="1"/>
  <c r="CI426" i="2" s="1"/>
  <c r="CJ426" i="2" s="1"/>
  <c r="CK426" i="2" s="1"/>
  <c r="CL426" i="2" s="1"/>
  <c r="CM426" i="2" s="1"/>
  <c r="CN426" i="2" s="1"/>
  <c r="CN421" i="2"/>
  <c r="CN412" i="2"/>
  <c r="CN414" i="2" s="1"/>
  <c r="CM412" i="2"/>
  <c r="CL412" i="2"/>
  <c r="CL414" i="2" s="1"/>
  <c r="CK412" i="2"/>
  <c r="CK414" i="2" s="1"/>
  <c r="CJ412" i="2"/>
  <c r="CJ414" i="2" s="1"/>
  <c r="CI412" i="2"/>
  <c r="CI414" i="2" s="1"/>
  <c r="CH412" i="2"/>
  <c r="CH414" i="2" s="1"/>
  <c r="CG412" i="2"/>
  <c r="CF412" i="2"/>
  <c r="CF414" i="2" s="1"/>
  <c r="CE412" i="2"/>
  <c r="CD412" i="2"/>
  <c r="CD414" i="2" s="1"/>
  <c r="CC412" i="2"/>
  <c r="CC414" i="2" s="1"/>
  <c r="CN403" i="2"/>
  <c r="CN405" i="2" s="1"/>
  <c r="CM403" i="2"/>
  <c r="CM405" i="2" s="1"/>
  <c r="CF403" i="2"/>
  <c r="CF405" i="2" s="1"/>
  <c r="CE403" i="2"/>
  <c r="CE405" i="2" s="1"/>
  <c r="CD403" i="2"/>
  <c r="CD405" i="2" s="1"/>
  <c r="CC403" i="2"/>
  <c r="CC405" i="2" s="1"/>
  <c r="CG401" i="2"/>
  <c r="CG403" i="2" s="1"/>
  <c r="CG405" i="2" s="1"/>
  <c r="CN393" i="2"/>
  <c r="CN395" i="2" s="1"/>
  <c r="CM393" i="2"/>
  <c r="CM395" i="2" s="1"/>
  <c r="CL393" i="2"/>
  <c r="CL395" i="2" s="1"/>
  <c r="CK393" i="2"/>
  <c r="CK395" i="2" s="1"/>
  <c r="CJ393" i="2"/>
  <c r="CJ395" i="2" s="1"/>
  <c r="CI393" i="2"/>
  <c r="CI395" i="2" s="1"/>
  <c r="CH393" i="2"/>
  <c r="CH395" i="2" s="1"/>
  <c r="CG393" i="2"/>
  <c r="CG395" i="2" s="1"/>
  <c r="CF393" i="2"/>
  <c r="CF395" i="2" s="1"/>
  <c r="CE393" i="2"/>
  <c r="CE395" i="2" s="1"/>
  <c r="CD393" i="2"/>
  <c r="CD395" i="2" s="1"/>
  <c r="CC393" i="2"/>
  <c r="CC395" i="2" s="1"/>
  <c r="CN374" i="2"/>
  <c r="CN382" i="2" s="1"/>
  <c r="CN384" i="2" s="1"/>
  <c r="CM374" i="2"/>
  <c r="CM382" i="2" s="1"/>
  <c r="CM384" i="2" s="1"/>
  <c r="CL374" i="2"/>
  <c r="CL382" i="2" s="1"/>
  <c r="CL384" i="2" s="1"/>
  <c r="CK374" i="2"/>
  <c r="CK382" i="2" s="1"/>
  <c r="CK384" i="2" s="1"/>
  <c r="CJ374" i="2"/>
  <c r="CJ382" i="2" s="1"/>
  <c r="CJ384" i="2" s="1"/>
  <c r="CI374" i="2"/>
  <c r="CI382" i="2" s="1"/>
  <c r="CI384" i="2" s="1"/>
  <c r="CH374" i="2"/>
  <c r="CH382" i="2" s="1"/>
  <c r="CH384" i="2" s="1"/>
  <c r="CG374" i="2"/>
  <c r="CG382" i="2" s="1"/>
  <c r="CG384" i="2" s="1"/>
  <c r="CF374" i="2"/>
  <c r="CF382" i="2" s="1"/>
  <c r="CF384" i="2" s="1"/>
  <c r="CE374" i="2"/>
  <c r="CE382" i="2" s="1"/>
  <c r="CE384" i="2" s="1"/>
  <c r="CD374" i="2"/>
  <c r="CD382" i="2" s="1"/>
  <c r="CD384" i="2" s="1"/>
  <c r="CC374" i="2"/>
  <c r="CC382" i="2" s="1"/>
  <c r="CC384" i="2" s="1"/>
  <c r="CN340" i="2"/>
  <c r="CN342" i="2" s="1"/>
  <c r="CN344" i="2" s="1"/>
  <c r="CM340" i="2"/>
  <c r="CM342" i="2" s="1"/>
  <c r="CM344" i="2" s="1"/>
  <c r="CL340" i="2"/>
  <c r="CL342" i="2" s="1"/>
  <c r="CL344" i="2" s="1"/>
  <c r="CK340" i="2"/>
  <c r="CK342" i="2" s="1"/>
  <c r="CK344" i="2" s="1"/>
  <c r="CJ340" i="2"/>
  <c r="CJ342" i="2" s="1"/>
  <c r="CJ344" i="2" s="1"/>
  <c r="CI340" i="2"/>
  <c r="CI342" i="2" s="1"/>
  <c r="CI344" i="2" s="1"/>
  <c r="CH340" i="2"/>
  <c r="CH342" i="2" s="1"/>
  <c r="CH344" i="2" s="1"/>
  <c r="CG340" i="2"/>
  <c r="CG342" i="2" s="1"/>
  <c r="CG344" i="2" s="1"/>
  <c r="CF340" i="2"/>
  <c r="CF342" i="2" s="1"/>
  <c r="CF344" i="2" s="1"/>
  <c r="CE340" i="2"/>
  <c r="CE342" i="2" s="1"/>
  <c r="CE344" i="2" s="1"/>
  <c r="CD340" i="2"/>
  <c r="CD342" i="2" s="1"/>
  <c r="CD344" i="2" s="1"/>
  <c r="CC340" i="2"/>
  <c r="CC342" i="2" s="1"/>
  <c r="CC344" i="2" s="1"/>
  <c r="CD256" i="2"/>
  <c r="CE256" i="2" s="1"/>
  <c r="CF256" i="2" s="1"/>
  <c r="CG256" i="2" s="1"/>
  <c r="CH256" i="2" s="1"/>
  <c r="CI256" i="2" s="1"/>
  <c r="CJ256" i="2" s="1"/>
  <c r="CK256" i="2" s="1"/>
  <c r="BY440" i="2"/>
  <c r="BX440" i="2"/>
  <c r="BW440" i="2"/>
  <c r="BV440" i="2"/>
  <c r="BU440" i="2"/>
  <c r="BT440" i="2"/>
  <c r="BS440" i="2"/>
  <c r="BR440" i="2"/>
  <c r="BQ440" i="2"/>
  <c r="BP440" i="2"/>
  <c r="BO440" i="2"/>
  <c r="BN440" i="2"/>
  <c r="BY434" i="2"/>
  <c r="BX434" i="2"/>
  <c r="BW434" i="2"/>
  <c r="BV434" i="2"/>
  <c r="BU434" i="2"/>
  <c r="BT434" i="2"/>
  <c r="BS434" i="2"/>
  <c r="BR434" i="2"/>
  <c r="BN434" i="2"/>
  <c r="BO432" i="2"/>
  <c r="BP432" i="2" s="1"/>
  <c r="BY428" i="2"/>
  <c r="BR426" i="2"/>
  <c r="BS426" i="2" s="1"/>
  <c r="BT426" i="2" s="1"/>
  <c r="BU426" i="2" s="1"/>
  <c r="BV426" i="2" s="1"/>
  <c r="BW426" i="2" s="1"/>
  <c r="BX426" i="2" s="1"/>
  <c r="BY426" i="2" s="1"/>
  <c r="BY421" i="2"/>
  <c r="BY412" i="2"/>
  <c r="BX412" i="2"/>
  <c r="BW412" i="2"/>
  <c r="BW414" i="2" s="1"/>
  <c r="BV412" i="2"/>
  <c r="BV414" i="2" s="1"/>
  <c r="BU412" i="2"/>
  <c r="BU414" i="2" s="1"/>
  <c r="BT412" i="2"/>
  <c r="BT414" i="2" s="1"/>
  <c r="BS412" i="2"/>
  <c r="BR412" i="2"/>
  <c r="BR414" i="2" s="1"/>
  <c r="BQ412" i="2"/>
  <c r="BP412" i="2"/>
  <c r="BO412" i="2"/>
  <c r="BO414" i="2" s="1"/>
  <c r="BN412" i="2"/>
  <c r="BN414" i="2" s="1"/>
  <c r="BY403" i="2"/>
  <c r="BY405" i="2" s="1"/>
  <c r="BX403" i="2"/>
  <c r="BX405" i="2" s="1"/>
  <c r="BQ403" i="2"/>
  <c r="BQ405" i="2" s="1"/>
  <c r="BP403" i="2"/>
  <c r="BP405" i="2" s="1"/>
  <c r="BO403" i="2"/>
  <c r="BO405" i="2" s="1"/>
  <c r="BN403" i="2"/>
  <c r="BN405" i="2" s="1"/>
  <c r="BR401" i="2"/>
  <c r="BR403" i="2" s="1"/>
  <c r="BR405" i="2" s="1"/>
  <c r="BY393" i="2"/>
  <c r="BY395" i="2" s="1"/>
  <c r="BX393" i="2"/>
  <c r="BX395" i="2" s="1"/>
  <c r="BW393" i="2"/>
  <c r="BW395" i="2" s="1"/>
  <c r="BV393" i="2"/>
  <c r="BV395" i="2" s="1"/>
  <c r="BU393" i="2"/>
  <c r="BU395" i="2" s="1"/>
  <c r="BT393" i="2"/>
  <c r="BT395" i="2" s="1"/>
  <c r="BS393" i="2"/>
  <c r="BS395" i="2" s="1"/>
  <c r="BR393" i="2"/>
  <c r="BR395" i="2" s="1"/>
  <c r="BQ393" i="2"/>
  <c r="BQ395" i="2" s="1"/>
  <c r="BP393" i="2"/>
  <c r="BP395" i="2" s="1"/>
  <c r="BO393" i="2"/>
  <c r="BO395" i="2" s="1"/>
  <c r="BN393" i="2"/>
  <c r="BN395" i="2" s="1"/>
  <c r="BY374" i="2"/>
  <c r="BY382" i="2" s="1"/>
  <c r="BY384" i="2" s="1"/>
  <c r="BX374" i="2"/>
  <c r="BX382" i="2" s="1"/>
  <c r="BX384" i="2" s="1"/>
  <c r="BW374" i="2"/>
  <c r="BW382" i="2" s="1"/>
  <c r="BW384" i="2" s="1"/>
  <c r="BV374" i="2"/>
  <c r="BV382" i="2" s="1"/>
  <c r="BV384" i="2" s="1"/>
  <c r="BU374" i="2"/>
  <c r="BU382" i="2" s="1"/>
  <c r="BU384" i="2" s="1"/>
  <c r="BT374" i="2"/>
  <c r="BT382" i="2" s="1"/>
  <c r="BT384" i="2" s="1"/>
  <c r="BS374" i="2"/>
  <c r="BS382" i="2" s="1"/>
  <c r="BS384" i="2" s="1"/>
  <c r="BR374" i="2"/>
  <c r="BR382" i="2" s="1"/>
  <c r="BR384" i="2" s="1"/>
  <c r="BQ374" i="2"/>
  <c r="BQ382" i="2" s="1"/>
  <c r="BQ384" i="2" s="1"/>
  <c r="BP374" i="2"/>
  <c r="BP382" i="2" s="1"/>
  <c r="BP384" i="2" s="1"/>
  <c r="BO374" i="2"/>
  <c r="BO382" i="2" s="1"/>
  <c r="BO384" i="2" s="1"/>
  <c r="BN374" i="2"/>
  <c r="BN382" i="2" s="1"/>
  <c r="BN384" i="2" s="1"/>
  <c r="BY340" i="2"/>
  <c r="BY342" i="2" s="1"/>
  <c r="BY344" i="2" s="1"/>
  <c r="BX340" i="2"/>
  <c r="BX342" i="2" s="1"/>
  <c r="BX344" i="2" s="1"/>
  <c r="BW340" i="2"/>
  <c r="BW342" i="2" s="1"/>
  <c r="BW344" i="2" s="1"/>
  <c r="BV340" i="2"/>
  <c r="BV342" i="2" s="1"/>
  <c r="BV344" i="2" s="1"/>
  <c r="BU340" i="2"/>
  <c r="BU342" i="2" s="1"/>
  <c r="BU344" i="2" s="1"/>
  <c r="BT340" i="2"/>
  <c r="BT342" i="2" s="1"/>
  <c r="BT344" i="2" s="1"/>
  <c r="BS340" i="2"/>
  <c r="BS342" i="2" s="1"/>
  <c r="BS344" i="2" s="1"/>
  <c r="BR340" i="2"/>
  <c r="BR342" i="2" s="1"/>
  <c r="BR344" i="2" s="1"/>
  <c r="BQ340" i="2"/>
  <c r="BQ342" i="2" s="1"/>
  <c r="BQ344" i="2" s="1"/>
  <c r="BP340" i="2"/>
  <c r="BP342" i="2" s="1"/>
  <c r="BP344" i="2" s="1"/>
  <c r="BO340" i="2"/>
  <c r="BO342" i="2" s="1"/>
  <c r="BO344" i="2" s="1"/>
  <c r="BN340" i="2"/>
  <c r="BN342" i="2" s="1"/>
  <c r="BN344" i="2" s="1"/>
  <c r="BO256" i="2"/>
  <c r="BP256" i="2" s="1"/>
  <c r="BQ256" i="2" s="1"/>
  <c r="BR256" i="2" s="1"/>
  <c r="BS256" i="2" s="1"/>
  <c r="BT256" i="2" s="1"/>
  <c r="BU256" i="2" s="1"/>
  <c r="BV256" i="2" s="1"/>
  <c r="BJ440" i="2"/>
  <c r="BI440" i="2"/>
  <c r="BH440" i="2"/>
  <c r="BG440" i="2"/>
  <c r="BF440" i="2"/>
  <c r="BE440" i="2"/>
  <c r="BD440" i="2"/>
  <c r="BC440" i="2"/>
  <c r="BB440" i="2"/>
  <c r="BA440" i="2"/>
  <c r="AZ440" i="2"/>
  <c r="AY440" i="2"/>
  <c r="BJ434" i="2"/>
  <c r="BI434" i="2"/>
  <c r="BH434" i="2"/>
  <c r="BG434" i="2"/>
  <c r="BF434" i="2"/>
  <c r="BE434" i="2"/>
  <c r="BD434" i="2"/>
  <c r="BC434" i="2"/>
  <c r="AY434" i="2"/>
  <c r="AZ432" i="2"/>
  <c r="BA432" i="2" s="1"/>
  <c r="BJ428" i="2"/>
  <c r="BC426" i="2"/>
  <c r="BD426" i="2" s="1"/>
  <c r="BE426" i="2" s="1"/>
  <c r="BF426" i="2" s="1"/>
  <c r="BG426" i="2" s="1"/>
  <c r="BH426" i="2" s="1"/>
  <c r="BI426" i="2" s="1"/>
  <c r="BJ426" i="2" s="1"/>
  <c r="BJ421" i="2"/>
  <c r="BJ412" i="2"/>
  <c r="BI412" i="2"/>
  <c r="BH412" i="2"/>
  <c r="BH414" i="2" s="1"/>
  <c r="BG412" i="2"/>
  <c r="BF412" i="2"/>
  <c r="BF414" i="2" s="1"/>
  <c r="BE412" i="2"/>
  <c r="BE414" i="2" s="1"/>
  <c r="BD412" i="2"/>
  <c r="BD414" i="2" s="1"/>
  <c r="BC412" i="2"/>
  <c r="BB412" i="2"/>
  <c r="BA412" i="2"/>
  <c r="AZ412" i="2"/>
  <c r="AZ414" i="2" s="1"/>
  <c r="AY412" i="2"/>
  <c r="AY414" i="2" s="1"/>
  <c r="BJ403" i="2"/>
  <c r="BJ405" i="2" s="1"/>
  <c r="BI403" i="2"/>
  <c r="BI405" i="2" s="1"/>
  <c r="BB403" i="2"/>
  <c r="BB405" i="2" s="1"/>
  <c r="BA403" i="2"/>
  <c r="BA405" i="2" s="1"/>
  <c r="AZ403" i="2"/>
  <c r="AZ405" i="2" s="1"/>
  <c r="AY403" i="2"/>
  <c r="AY405" i="2" s="1"/>
  <c r="BC401" i="2"/>
  <c r="BD401" i="2" s="1"/>
  <c r="BJ393" i="2"/>
  <c r="BJ395" i="2" s="1"/>
  <c r="BI393" i="2"/>
  <c r="BI395" i="2" s="1"/>
  <c r="BH393" i="2"/>
  <c r="BH395" i="2" s="1"/>
  <c r="BG393" i="2"/>
  <c r="BG395" i="2" s="1"/>
  <c r="BF393" i="2"/>
  <c r="BF395" i="2" s="1"/>
  <c r="BE393" i="2"/>
  <c r="BE395" i="2" s="1"/>
  <c r="BD393" i="2"/>
  <c r="BD395" i="2" s="1"/>
  <c r="BC393" i="2"/>
  <c r="BC395" i="2" s="1"/>
  <c r="BB393" i="2"/>
  <c r="BB395" i="2" s="1"/>
  <c r="BA393" i="2"/>
  <c r="BA395" i="2" s="1"/>
  <c r="AZ393" i="2"/>
  <c r="AZ395" i="2" s="1"/>
  <c r="AY393" i="2"/>
  <c r="AY395" i="2" s="1"/>
  <c r="BJ374" i="2"/>
  <c r="BJ382" i="2" s="1"/>
  <c r="BJ384" i="2" s="1"/>
  <c r="BI374" i="2"/>
  <c r="BI382" i="2" s="1"/>
  <c r="BI384" i="2" s="1"/>
  <c r="BH374" i="2"/>
  <c r="BH382" i="2" s="1"/>
  <c r="BH384" i="2" s="1"/>
  <c r="BG374" i="2"/>
  <c r="BG382" i="2" s="1"/>
  <c r="BG384" i="2" s="1"/>
  <c r="BF374" i="2"/>
  <c r="BF382" i="2" s="1"/>
  <c r="BF384" i="2" s="1"/>
  <c r="BE374" i="2"/>
  <c r="BE382" i="2" s="1"/>
  <c r="BE384" i="2" s="1"/>
  <c r="BD374" i="2"/>
  <c r="BD382" i="2" s="1"/>
  <c r="BD384" i="2" s="1"/>
  <c r="BC374" i="2"/>
  <c r="BC382" i="2" s="1"/>
  <c r="BC384" i="2" s="1"/>
  <c r="BB374" i="2"/>
  <c r="BB382" i="2" s="1"/>
  <c r="BB384" i="2" s="1"/>
  <c r="BA374" i="2"/>
  <c r="BA382" i="2" s="1"/>
  <c r="BA384" i="2" s="1"/>
  <c r="AZ374" i="2"/>
  <c r="AZ382" i="2" s="1"/>
  <c r="AZ384" i="2" s="1"/>
  <c r="AY374" i="2"/>
  <c r="AY382" i="2" s="1"/>
  <c r="AY384" i="2" s="1"/>
  <c r="BJ340" i="2"/>
  <c r="BJ342" i="2" s="1"/>
  <c r="BJ344" i="2" s="1"/>
  <c r="BI340" i="2"/>
  <c r="BI342" i="2" s="1"/>
  <c r="BI344" i="2" s="1"/>
  <c r="BH340" i="2"/>
  <c r="BH342" i="2" s="1"/>
  <c r="BH344" i="2" s="1"/>
  <c r="BG340" i="2"/>
  <c r="BG342" i="2" s="1"/>
  <c r="BG344" i="2" s="1"/>
  <c r="BF340" i="2"/>
  <c r="BF342" i="2" s="1"/>
  <c r="BF344" i="2" s="1"/>
  <c r="BE340" i="2"/>
  <c r="BE342" i="2" s="1"/>
  <c r="BE344" i="2" s="1"/>
  <c r="BD340" i="2"/>
  <c r="BD342" i="2" s="1"/>
  <c r="BD344" i="2" s="1"/>
  <c r="BC340" i="2"/>
  <c r="BC342" i="2" s="1"/>
  <c r="BC344" i="2" s="1"/>
  <c r="BB340" i="2"/>
  <c r="BB342" i="2" s="1"/>
  <c r="BB344" i="2" s="1"/>
  <c r="BA340" i="2"/>
  <c r="BA342" i="2" s="1"/>
  <c r="BA344" i="2" s="1"/>
  <c r="AZ340" i="2"/>
  <c r="AZ342" i="2" s="1"/>
  <c r="AZ344" i="2" s="1"/>
  <c r="AY340" i="2"/>
  <c r="AY342" i="2" s="1"/>
  <c r="AY344" i="2" s="1"/>
  <c r="AZ256" i="2"/>
  <c r="BA256" i="2" s="1"/>
  <c r="BB256" i="2" s="1"/>
  <c r="BC256" i="2" s="1"/>
  <c r="BD256" i="2" s="1"/>
  <c r="BE256" i="2" s="1"/>
  <c r="BF256" i="2" s="1"/>
  <c r="BG256" i="2" s="1"/>
  <c r="AU440" i="2"/>
  <c r="AT440" i="2"/>
  <c r="AS440" i="2"/>
  <c r="AR440" i="2"/>
  <c r="AQ440" i="2"/>
  <c r="AP440" i="2"/>
  <c r="AO440" i="2"/>
  <c r="AN440" i="2"/>
  <c r="AM440" i="2"/>
  <c r="AL440" i="2"/>
  <c r="AK440" i="2"/>
  <c r="AJ440" i="2"/>
  <c r="AU434" i="2"/>
  <c r="AT434" i="2"/>
  <c r="AS434" i="2"/>
  <c r="AR434" i="2"/>
  <c r="AQ434" i="2"/>
  <c r="AP434" i="2"/>
  <c r="AO434" i="2"/>
  <c r="AN434" i="2"/>
  <c r="AJ434" i="2"/>
  <c r="AK432" i="2"/>
  <c r="AL432" i="2" s="1"/>
  <c r="AU428" i="2"/>
  <c r="AN426" i="2"/>
  <c r="AO426" i="2" s="1"/>
  <c r="AP426" i="2" s="1"/>
  <c r="AQ426" i="2" s="1"/>
  <c r="AR426" i="2" s="1"/>
  <c r="AS426" i="2" s="1"/>
  <c r="AT426" i="2" s="1"/>
  <c r="AU426" i="2" s="1"/>
  <c r="AU421" i="2"/>
  <c r="AU412" i="2"/>
  <c r="AT412" i="2"/>
  <c r="AS412" i="2"/>
  <c r="AS414" i="2" s="1"/>
  <c r="AR412" i="2"/>
  <c r="AR414" i="2" s="1"/>
  <c r="AQ412" i="2"/>
  <c r="AQ414" i="2" s="1"/>
  <c r="AP412" i="2"/>
  <c r="AP414" i="2" s="1"/>
  <c r="AO412" i="2"/>
  <c r="AO414" i="2" s="1"/>
  <c r="AN412" i="2"/>
  <c r="AM412" i="2"/>
  <c r="AL412" i="2"/>
  <c r="AK412" i="2"/>
  <c r="AK414" i="2" s="1"/>
  <c r="AJ412" i="2"/>
  <c r="AJ414" i="2" s="1"/>
  <c r="AU403" i="2"/>
  <c r="AU405" i="2" s="1"/>
  <c r="AT403" i="2"/>
  <c r="AT405" i="2" s="1"/>
  <c r="AM403" i="2"/>
  <c r="AM405" i="2" s="1"/>
  <c r="AL403" i="2"/>
  <c r="AL405" i="2" s="1"/>
  <c r="AK403" i="2"/>
  <c r="AK405" i="2" s="1"/>
  <c r="AJ403" i="2"/>
  <c r="AJ405" i="2" s="1"/>
  <c r="AN401" i="2"/>
  <c r="AN403" i="2" s="1"/>
  <c r="AN405" i="2" s="1"/>
  <c r="AU393" i="2"/>
  <c r="AU395" i="2" s="1"/>
  <c r="AT393" i="2"/>
  <c r="AT395" i="2" s="1"/>
  <c r="AS393" i="2"/>
  <c r="AS395" i="2" s="1"/>
  <c r="AR393" i="2"/>
  <c r="AR395" i="2" s="1"/>
  <c r="AQ393" i="2"/>
  <c r="AQ395" i="2" s="1"/>
  <c r="AP393" i="2"/>
  <c r="AP395" i="2" s="1"/>
  <c r="AO393" i="2"/>
  <c r="AO395" i="2" s="1"/>
  <c r="AN393" i="2"/>
  <c r="AN395" i="2" s="1"/>
  <c r="AM393" i="2"/>
  <c r="AM395" i="2" s="1"/>
  <c r="AL393" i="2"/>
  <c r="AL395" i="2" s="1"/>
  <c r="AK393" i="2"/>
  <c r="AK395" i="2" s="1"/>
  <c r="AJ393" i="2"/>
  <c r="AJ395" i="2" s="1"/>
  <c r="AU374" i="2"/>
  <c r="AU382" i="2" s="1"/>
  <c r="AU384" i="2" s="1"/>
  <c r="AT374" i="2"/>
  <c r="AT382" i="2" s="1"/>
  <c r="AT384" i="2" s="1"/>
  <c r="AS374" i="2"/>
  <c r="AS382" i="2" s="1"/>
  <c r="AS384" i="2" s="1"/>
  <c r="AR374" i="2"/>
  <c r="AR382" i="2" s="1"/>
  <c r="AR384" i="2" s="1"/>
  <c r="AQ374" i="2"/>
  <c r="AQ382" i="2" s="1"/>
  <c r="AQ384" i="2" s="1"/>
  <c r="AP374" i="2"/>
  <c r="AP382" i="2" s="1"/>
  <c r="AP384" i="2" s="1"/>
  <c r="AO374" i="2"/>
  <c r="AO382" i="2" s="1"/>
  <c r="AO384" i="2" s="1"/>
  <c r="AN374" i="2"/>
  <c r="AN382" i="2" s="1"/>
  <c r="AN384" i="2" s="1"/>
  <c r="AM374" i="2"/>
  <c r="AM382" i="2" s="1"/>
  <c r="AM384" i="2" s="1"/>
  <c r="AL374" i="2"/>
  <c r="AL382" i="2" s="1"/>
  <c r="AL384" i="2" s="1"/>
  <c r="AK374" i="2"/>
  <c r="AK382" i="2" s="1"/>
  <c r="AK384" i="2" s="1"/>
  <c r="AJ374" i="2"/>
  <c r="AJ382" i="2" s="1"/>
  <c r="AJ384" i="2" s="1"/>
  <c r="AU340" i="2"/>
  <c r="AU342" i="2" s="1"/>
  <c r="AU344" i="2" s="1"/>
  <c r="AT340" i="2"/>
  <c r="AT342" i="2" s="1"/>
  <c r="AT344" i="2" s="1"/>
  <c r="AS340" i="2"/>
  <c r="AS342" i="2" s="1"/>
  <c r="AS344" i="2" s="1"/>
  <c r="AR340" i="2"/>
  <c r="AR342" i="2" s="1"/>
  <c r="AR344" i="2" s="1"/>
  <c r="AQ340" i="2"/>
  <c r="AQ342" i="2" s="1"/>
  <c r="AQ344" i="2" s="1"/>
  <c r="AP340" i="2"/>
  <c r="AP342" i="2" s="1"/>
  <c r="AP344" i="2" s="1"/>
  <c r="AO340" i="2"/>
  <c r="AO342" i="2" s="1"/>
  <c r="AO344" i="2" s="1"/>
  <c r="AN340" i="2"/>
  <c r="AN342" i="2" s="1"/>
  <c r="AN344" i="2" s="1"/>
  <c r="AM340" i="2"/>
  <c r="AM342" i="2" s="1"/>
  <c r="AM344" i="2" s="1"/>
  <c r="AL340" i="2"/>
  <c r="AL342" i="2" s="1"/>
  <c r="AL344" i="2" s="1"/>
  <c r="AK340" i="2"/>
  <c r="AK342" i="2" s="1"/>
  <c r="AK344" i="2" s="1"/>
  <c r="AJ340" i="2"/>
  <c r="AJ342" i="2" s="1"/>
  <c r="AJ344" i="2" s="1"/>
  <c r="AK256" i="2"/>
  <c r="AL256" i="2" s="1"/>
  <c r="AM256" i="2" s="1"/>
  <c r="AF440" i="2"/>
  <c r="AE440" i="2"/>
  <c r="AD440" i="2"/>
  <c r="AC440" i="2"/>
  <c r="AB440" i="2"/>
  <c r="AA440" i="2"/>
  <c r="Z440" i="2"/>
  <c r="Y440" i="2"/>
  <c r="X440" i="2"/>
  <c r="W440" i="2"/>
  <c r="V440" i="2"/>
  <c r="U440" i="2"/>
  <c r="AF434" i="2"/>
  <c r="AE434" i="2"/>
  <c r="AD434" i="2"/>
  <c r="AC434" i="2"/>
  <c r="AB434" i="2"/>
  <c r="AA434" i="2"/>
  <c r="Z434" i="2"/>
  <c r="Y434" i="2"/>
  <c r="U434" i="2"/>
  <c r="V432" i="2"/>
  <c r="W432" i="2" s="1"/>
  <c r="AF428" i="2"/>
  <c r="Y426" i="2"/>
  <c r="Z426" i="2" s="1"/>
  <c r="AA426" i="2" s="1"/>
  <c r="AB426" i="2" s="1"/>
  <c r="AC426" i="2" s="1"/>
  <c r="AD426" i="2" s="1"/>
  <c r="AE426" i="2" s="1"/>
  <c r="AF426" i="2" s="1"/>
  <c r="AF421" i="2"/>
  <c r="AF412" i="2"/>
  <c r="AE412" i="2"/>
  <c r="AE414" i="2" s="1"/>
  <c r="AD412" i="2"/>
  <c r="AD414" i="2" s="1"/>
  <c r="AC412" i="2"/>
  <c r="AC414" i="2" s="1"/>
  <c r="AB412" i="2"/>
  <c r="AB414" i="2" s="1"/>
  <c r="AA412" i="2"/>
  <c r="AA414" i="2" s="1"/>
  <c r="Z412" i="2"/>
  <c r="Z414" i="2" s="1"/>
  <c r="Y412" i="2"/>
  <c r="X412" i="2"/>
  <c r="W412" i="2"/>
  <c r="W414" i="2" s="1"/>
  <c r="V412" i="2"/>
  <c r="V414" i="2" s="1"/>
  <c r="U412" i="2"/>
  <c r="U414" i="2" s="1"/>
  <c r="AF403" i="2"/>
  <c r="AF405" i="2" s="1"/>
  <c r="AE403" i="2"/>
  <c r="AE405" i="2" s="1"/>
  <c r="X403" i="2"/>
  <c r="X405" i="2" s="1"/>
  <c r="W403" i="2"/>
  <c r="W405" i="2" s="1"/>
  <c r="V403" i="2"/>
  <c r="V405" i="2" s="1"/>
  <c r="U403" i="2"/>
  <c r="U405" i="2" s="1"/>
  <c r="Y401" i="2"/>
  <c r="Y403" i="2" s="1"/>
  <c r="Y405" i="2" s="1"/>
  <c r="AF393" i="2"/>
  <c r="AF395" i="2" s="1"/>
  <c r="AE393" i="2"/>
  <c r="AE395" i="2" s="1"/>
  <c r="AD393" i="2"/>
  <c r="AD395" i="2" s="1"/>
  <c r="AC393" i="2"/>
  <c r="AC395" i="2" s="1"/>
  <c r="AB393" i="2"/>
  <c r="AB395" i="2" s="1"/>
  <c r="AA393" i="2"/>
  <c r="AA395" i="2" s="1"/>
  <c r="Z393" i="2"/>
  <c r="Z395" i="2" s="1"/>
  <c r="Y393" i="2"/>
  <c r="Y395" i="2" s="1"/>
  <c r="X393" i="2"/>
  <c r="X395" i="2" s="1"/>
  <c r="W393" i="2"/>
  <c r="W395" i="2" s="1"/>
  <c r="V393" i="2"/>
  <c r="V395" i="2" s="1"/>
  <c r="U393" i="2"/>
  <c r="U395" i="2" s="1"/>
  <c r="AF374" i="2"/>
  <c r="AF382" i="2" s="1"/>
  <c r="AF384" i="2" s="1"/>
  <c r="AE374" i="2"/>
  <c r="AE382" i="2" s="1"/>
  <c r="AE384" i="2" s="1"/>
  <c r="AD374" i="2"/>
  <c r="AD382" i="2" s="1"/>
  <c r="AD384" i="2" s="1"/>
  <c r="AC374" i="2"/>
  <c r="AC382" i="2" s="1"/>
  <c r="AC384" i="2" s="1"/>
  <c r="AB374" i="2"/>
  <c r="AB382" i="2" s="1"/>
  <c r="AB384" i="2" s="1"/>
  <c r="AA374" i="2"/>
  <c r="AA382" i="2" s="1"/>
  <c r="AA384" i="2" s="1"/>
  <c r="Z374" i="2"/>
  <c r="Z382" i="2" s="1"/>
  <c r="Z384" i="2" s="1"/>
  <c r="Y374" i="2"/>
  <c r="Y382" i="2" s="1"/>
  <c r="Y384" i="2" s="1"/>
  <c r="X374" i="2"/>
  <c r="X382" i="2" s="1"/>
  <c r="X384" i="2" s="1"/>
  <c r="W374" i="2"/>
  <c r="W382" i="2" s="1"/>
  <c r="W384" i="2" s="1"/>
  <c r="V374" i="2"/>
  <c r="V382" i="2" s="1"/>
  <c r="V384" i="2" s="1"/>
  <c r="U374" i="2"/>
  <c r="U382" i="2" s="1"/>
  <c r="U384" i="2" s="1"/>
  <c r="AF340" i="2"/>
  <c r="AF342" i="2" s="1"/>
  <c r="AF344" i="2" s="1"/>
  <c r="AE340" i="2"/>
  <c r="AE342" i="2" s="1"/>
  <c r="AE344" i="2" s="1"/>
  <c r="AD340" i="2"/>
  <c r="AD342" i="2" s="1"/>
  <c r="AD344" i="2" s="1"/>
  <c r="AC340" i="2"/>
  <c r="AC342" i="2" s="1"/>
  <c r="AC344" i="2" s="1"/>
  <c r="AB340" i="2"/>
  <c r="AB342" i="2" s="1"/>
  <c r="AB344" i="2" s="1"/>
  <c r="AA340" i="2"/>
  <c r="AA342" i="2" s="1"/>
  <c r="AA344" i="2" s="1"/>
  <c r="Z340" i="2"/>
  <c r="Z342" i="2" s="1"/>
  <c r="Z344" i="2" s="1"/>
  <c r="Y340" i="2"/>
  <c r="Y342" i="2" s="1"/>
  <c r="Y344" i="2" s="1"/>
  <c r="X340" i="2"/>
  <c r="X342" i="2" s="1"/>
  <c r="X344" i="2" s="1"/>
  <c r="W340" i="2"/>
  <c r="W342" i="2" s="1"/>
  <c r="W344" i="2" s="1"/>
  <c r="V340" i="2"/>
  <c r="V342" i="2" s="1"/>
  <c r="V344" i="2" s="1"/>
  <c r="U340" i="2"/>
  <c r="U342" i="2" s="1"/>
  <c r="U344" i="2" s="1"/>
  <c r="V256" i="2"/>
  <c r="W256" i="2" s="1"/>
  <c r="X256" i="2" s="1"/>
  <c r="Y256" i="2" s="1"/>
  <c r="AZ87" i="2" l="1"/>
  <c r="CG322" i="2"/>
  <c r="BR322" i="2"/>
  <c r="BC322" i="2"/>
  <c r="AN322" i="2"/>
  <c r="Y322" i="2"/>
  <c r="K322" i="2"/>
  <c r="CN33" i="2"/>
  <c r="V434" i="2"/>
  <c r="BC403" i="2"/>
  <c r="BC405" i="2" s="1"/>
  <c r="Z401" i="2"/>
  <c r="AN414" i="2"/>
  <c r="CC90" i="2"/>
  <c r="CD87" i="2"/>
  <c r="CD90" i="2" s="1"/>
  <c r="AJ90" i="2"/>
  <c r="AK87" i="2"/>
  <c r="AK90" i="2" s="1"/>
  <c r="BN176" i="2"/>
  <c r="BO176" i="2" s="1"/>
  <c r="BP176" i="2" s="1"/>
  <c r="BQ176" i="2" s="1"/>
  <c r="BR176" i="2" s="1"/>
  <c r="BS176" i="2" s="1"/>
  <c r="BT176" i="2" s="1"/>
  <c r="BU176" i="2" s="1"/>
  <c r="BV176" i="2" s="1"/>
  <c r="BW176" i="2" s="1"/>
  <c r="BX176" i="2" s="1"/>
  <c r="BY176" i="2" s="1"/>
  <c r="BB414" i="2"/>
  <c r="BJ414" i="2"/>
  <c r="U90" i="2"/>
  <c r="V87" i="2"/>
  <c r="V90" i="2" s="1"/>
  <c r="AY176" i="2"/>
  <c r="AZ176" i="2" s="1"/>
  <c r="BA176" i="2" s="1"/>
  <c r="BB176" i="2" s="1"/>
  <c r="BC176" i="2" s="1"/>
  <c r="BD176" i="2" s="1"/>
  <c r="BE176" i="2" s="1"/>
  <c r="BF176" i="2" s="1"/>
  <c r="BG176" i="2" s="1"/>
  <c r="BH176" i="2" s="1"/>
  <c r="BI176" i="2" s="1"/>
  <c r="BJ176" i="2" s="1"/>
  <c r="U165" i="2"/>
  <c r="V161" i="2" s="1"/>
  <c r="V165" i="2" s="1"/>
  <c r="BN163" i="2"/>
  <c r="BO163" i="2" s="1"/>
  <c r="BP163" i="2" s="1"/>
  <c r="BQ163" i="2" s="1"/>
  <c r="BR163" i="2" s="1"/>
  <c r="BS163" i="2" s="1"/>
  <c r="BT163" i="2" s="1"/>
  <c r="BU163" i="2" s="1"/>
  <c r="BV163" i="2" s="1"/>
  <c r="BW163" i="2" s="1"/>
  <c r="BX163" i="2" s="1"/>
  <c r="BY163" i="2" s="1"/>
  <c r="BN198" i="2"/>
  <c r="BN204" i="2" s="1"/>
  <c r="CN35" i="2"/>
  <c r="BG414" i="2"/>
  <c r="CD208" i="2"/>
  <c r="CD212" i="2" s="1"/>
  <c r="BN216" i="2"/>
  <c r="AZ208" i="2"/>
  <c r="AZ212" i="2" s="1"/>
  <c r="AK208" i="2"/>
  <c r="AK212" i="2" s="1"/>
  <c r="AK216" i="2" s="1"/>
  <c r="CN102" i="2"/>
  <c r="CN105" i="2" s="1"/>
  <c r="CC165" i="2"/>
  <c r="CC198" i="2"/>
  <c r="CC176" i="2"/>
  <c r="CD176" i="2" s="1"/>
  <c r="CE176" i="2" s="1"/>
  <c r="CF176" i="2" s="1"/>
  <c r="CG176" i="2" s="1"/>
  <c r="CH176" i="2" s="1"/>
  <c r="CI176" i="2" s="1"/>
  <c r="CJ176" i="2" s="1"/>
  <c r="CK176" i="2" s="1"/>
  <c r="CL176" i="2" s="1"/>
  <c r="CM176" i="2" s="1"/>
  <c r="CN176" i="2" s="1"/>
  <c r="CE214" i="2"/>
  <c r="CC216" i="2"/>
  <c r="BO194" i="2"/>
  <c r="BO198" i="2" s="1"/>
  <c r="BO212" i="2"/>
  <c r="BS214" i="2"/>
  <c r="BO87" i="2"/>
  <c r="AY198" i="2"/>
  <c r="AZ90" i="2"/>
  <c r="BA87" i="2"/>
  <c r="AY165" i="2"/>
  <c r="BA214" i="2"/>
  <c r="AY216" i="2"/>
  <c r="AJ165" i="2"/>
  <c r="AJ198" i="2"/>
  <c r="AJ176" i="2"/>
  <c r="AK176" i="2" s="1"/>
  <c r="AL176" i="2" s="1"/>
  <c r="AM176" i="2" s="1"/>
  <c r="AN176" i="2" s="1"/>
  <c r="AO176" i="2" s="1"/>
  <c r="AP176" i="2" s="1"/>
  <c r="AQ176" i="2" s="1"/>
  <c r="AR176" i="2" s="1"/>
  <c r="AS176" i="2" s="1"/>
  <c r="AT176" i="2" s="1"/>
  <c r="AU176" i="2" s="1"/>
  <c r="AL214" i="2"/>
  <c r="AJ216" i="2"/>
  <c r="V216" i="2"/>
  <c r="U198" i="2"/>
  <c r="U176" i="2"/>
  <c r="V176" i="2" s="1"/>
  <c r="W176" i="2" s="1"/>
  <c r="X176" i="2" s="1"/>
  <c r="Y176" i="2" s="1"/>
  <c r="Z176" i="2" s="1"/>
  <c r="AA176" i="2" s="1"/>
  <c r="AB176" i="2" s="1"/>
  <c r="AC176" i="2" s="1"/>
  <c r="AD176" i="2" s="1"/>
  <c r="AE176" i="2" s="1"/>
  <c r="AF176" i="2" s="1"/>
  <c r="W214" i="2"/>
  <c r="U216" i="2"/>
  <c r="CL256" i="2"/>
  <c r="CM256" i="2" s="1"/>
  <c r="CN256" i="2" s="1"/>
  <c r="CF432" i="2"/>
  <c r="CF434" i="2" s="1"/>
  <c r="CE434" i="2"/>
  <c r="CE414" i="2"/>
  <c r="CM414" i="2"/>
  <c r="CD434" i="2"/>
  <c r="CG414" i="2"/>
  <c r="CH401" i="2"/>
  <c r="BW256" i="2"/>
  <c r="BX256" i="2" s="1"/>
  <c r="BY256" i="2" s="1"/>
  <c r="BQ432" i="2"/>
  <c r="BQ434" i="2" s="1"/>
  <c r="BP434" i="2"/>
  <c r="BP414" i="2"/>
  <c r="BX414" i="2"/>
  <c r="BO434" i="2"/>
  <c r="BQ414" i="2"/>
  <c r="BY414" i="2"/>
  <c r="BS414" i="2"/>
  <c r="BS401" i="2"/>
  <c r="BH256" i="2"/>
  <c r="BI256" i="2" s="1"/>
  <c r="BE401" i="2"/>
  <c r="BD403" i="2"/>
  <c r="BD405" i="2" s="1"/>
  <c r="BB432" i="2"/>
  <c r="BB434" i="2" s="1"/>
  <c r="BA434" i="2"/>
  <c r="BA414" i="2"/>
  <c r="BI414" i="2"/>
  <c r="AZ434" i="2"/>
  <c r="BC414" i="2"/>
  <c r="AN256" i="2"/>
  <c r="AO256" i="2" s="1"/>
  <c r="AP256" i="2" s="1"/>
  <c r="AM432" i="2"/>
  <c r="AM434" i="2" s="1"/>
  <c r="AL434" i="2"/>
  <c r="AL414" i="2"/>
  <c r="AT414" i="2"/>
  <c r="AK434" i="2"/>
  <c r="AM414" i="2"/>
  <c r="AU414" i="2"/>
  <c r="AO401" i="2"/>
  <c r="X432" i="2"/>
  <c r="X434" i="2" s="1"/>
  <c r="W434" i="2"/>
  <c r="Z256" i="2"/>
  <c r="AA256" i="2" s="1"/>
  <c r="AB256" i="2" s="1"/>
  <c r="AC256" i="2" s="1"/>
  <c r="AD256" i="2" s="1"/>
  <c r="AE256" i="2" s="1"/>
  <c r="AF256" i="2" s="1"/>
  <c r="X414" i="2"/>
  <c r="AF414" i="2"/>
  <c r="Y414" i="2"/>
  <c r="CH322" i="2" l="1"/>
  <c r="BS322" i="2"/>
  <c r="BD322" i="2"/>
  <c r="AO322" i="2"/>
  <c r="AL87" i="2"/>
  <c r="AL90" i="2" s="1"/>
  <c r="Z322" i="2"/>
  <c r="L322" i="2"/>
  <c r="BN165" i="2"/>
  <c r="AA401" i="2"/>
  <c r="Z403" i="2"/>
  <c r="Z405" i="2" s="1"/>
  <c r="AK176" i="11"/>
  <c r="AJ176" i="11"/>
  <c r="CE87" i="2"/>
  <c r="CE90" i="2" s="1"/>
  <c r="AY176" i="11"/>
  <c r="W87" i="2"/>
  <c r="W90" i="2" s="1"/>
  <c r="U171" i="2"/>
  <c r="BN176" i="11"/>
  <c r="BN178" i="2"/>
  <c r="CC176" i="11"/>
  <c r="AY178" i="2"/>
  <c r="CE208" i="2"/>
  <c r="CE212" i="2" s="1"/>
  <c r="CD216" i="2"/>
  <c r="CD176" i="11" s="1"/>
  <c r="BP208" i="2"/>
  <c r="BP212" i="2" s="1"/>
  <c r="BQ208" i="2" s="1"/>
  <c r="BQ212" i="2" s="1"/>
  <c r="BR208" i="2" s="1"/>
  <c r="BA208" i="2"/>
  <c r="BA212" i="2" s="1"/>
  <c r="BA216" i="2" s="1"/>
  <c r="AZ216" i="2"/>
  <c r="AL208" i="2"/>
  <c r="CF214" i="2"/>
  <c r="CC204" i="2"/>
  <c r="CD194" i="2"/>
  <c r="CD198" i="2" s="1"/>
  <c r="CD161" i="2"/>
  <c r="CD165" i="2" s="1"/>
  <c r="CC171" i="2"/>
  <c r="CC178" i="2"/>
  <c r="BT214" i="2"/>
  <c r="BO90" i="2"/>
  <c r="BP87" i="2"/>
  <c r="BO204" i="2"/>
  <c r="BP194" i="2"/>
  <c r="BP198" i="2" s="1"/>
  <c r="BO216" i="2"/>
  <c r="BO176" i="11" s="1"/>
  <c r="BA90" i="2"/>
  <c r="BB87" i="2"/>
  <c r="BB214" i="2"/>
  <c r="AY204" i="2"/>
  <c r="AZ194" i="2"/>
  <c r="AZ198" i="2" s="1"/>
  <c r="AZ161" i="2"/>
  <c r="AZ165" i="2" s="1"/>
  <c r="AY171" i="2"/>
  <c r="AJ204" i="2"/>
  <c r="AK194" i="2"/>
  <c r="AK198" i="2" s="1"/>
  <c r="AJ178" i="2"/>
  <c r="AM214" i="2"/>
  <c r="AK161" i="2"/>
  <c r="AK165" i="2" s="1"/>
  <c r="AJ171" i="2"/>
  <c r="U204" i="2"/>
  <c r="V194" i="2"/>
  <c r="V198" i="2" s="1"/>
  <c r="W161" i="2"/>
  <c r="W165" i="2" s="1"/>
  <c r="V171" i="2"/>
  <c r="W216" i="2"/>
  <c r="W176" i="11" s="1"/>
  <c r="X214" i="2"/>
  <c r="U178" i="2"/>
  <c r="CI401" i="2"/>
  <c r="CH403" i="2"/>
  <c r="CH405" i="2" s="1"/>
  <c r="BT401" i="2"/>
  <c r="BS403" i="2"/>
  <c r="BS405" i="2" s="1"/>
  <c r="BJ256" i="2"/>
  <c r="BE403" i="2"/>
  <c r="BE405" i="2" s="1"/>
  <c r="BF401" i="2"/>
  <c r="AP401" i="2"/>
  <c r="AO403" i="2"/>
  <c r="AO405" i="2" s="1"/>
  <c r="AQ256" i="2"/>
  <c r="AM87" i="2" l="1"/>
  <c r="CI322" i="2"/>
  <c r="BT322" i="2"/>
  <c r="BE322" i="2"/>
  <c r="AP322" i="2"/>
  <c r="AA322" i="2"/>
  <c r="M322" i="2"/>
  <c r="BA176" i="11"/>
  <c r="X87" i="2"/>
  <c r="Y87" i="2" s="1"/>
  <c r="CF87" i="2"/>
  <c r="AA403" i="2"/>
  <c r="AA405" i="2" s="1"/>
  <c r="AB401" i="2"/>
  <c r="BO161" i="2"/>
  <c r="BO165" i="2" s="1"/>
  <c r="BN171" i="2"/>
  <c r="AY184" i="2"/>
  <c r="AY190" i="2" s="1"/>
  <c r="AY186" i="2"/>
  <c r="AZ174" i="2"/>
  <c r="AZ178" i="2" s="1"/>
  <c r="AZ186" i="2" s="1"/>
  <c r="AZ176" i="11"/>
  <c r="BN184" i="2"/>
  <c r="BN186" i="2"/>
  <c r="BO174" i="2"/>
  <c r="BO178" i="2" s="1"/>
  <c r="CF208" i="2"/>
  <c r="CF212" i="2" s="1"/>
  <c r="CE216" i="2"/>
  <c r="BP216" i="2"/>
  <c r="BB208" i="2"/>
  <c r="BB212" i="2" s="1"/>
  <c r="AL212" i="2"/>
  <c r="CC184" i="2"/>
  <c r="CC190" i="2" s="1"/>
  <c r="CC186" i="2"/>
  <c r="CD174" i="2"/>
  <c r="CD178" i="2" s="1"/>
  <c r="CE161" i="2"/>
  <c r="CE165" i="2" s="1"/>
  <c r="CD171" i="2"/>
  <c r="CD204" i="2"/>
  <c r="CE194" i="2"/>
  <c r="CE198" i="2" s="1"/>
  <c r="CG87" i="2"/>
  <c r="CF90" i="2"/>
  <c r="CG214" i="2"/>
  <c r="BP204" i="2"/>
  <c r="BQ194" i="2"/>
  <c r="BQ198" i="2" s="1"/>
  <c r="BP90" i="2"/>
  <c r="BQ87" i="2"/>
  <c r="BU214" i="2"/>
  <c r="BR212" i="2"/>
  <c r="BS208" i="2" s="1"/>
  <c r="BQ216" i="2"/>
  <c r="AZ204" i="2"/>
  <c r="BA194" i="2"/>
  <c r="BA198" i="2" s="1"/>
  <c r="BC214" i="2"/>
  <c r="BC87" i="2"/>
  <c r="BB90" i="2"/>
  <c r="BA161" i="2"/>
  <c r="BA165" i="2" s="1"/>
  <c r="AZ171" i="2"/>
  <c r="AJ184" i="2"/>
  <c r="AJ190" i="2" s="1"/>
  <c r="AK174" i="2"/>
  <c r="AK178" i="2" s="1"/>
  <c r="AJ186" i="2"/>
  <c r="AN87" i="2"/>
  <c r="AM90" i="2"/>
  <c r="AK204" i="2"/>
  <c r="AL194" i="2"/>
  <c r="AL198" i="2" s="1"/>
  <c r="AN214" i="2"/>
  <c r="AL161" i="2"/>
  <c r="AL165" i="2" s="1"/>
  <c r="AK171" i="2"/>
  <c r="X161" i="2"/>
  <c r="X165" i="2" s="1"/>
  <c r="W171" i="2"/>
  <c r="U184" i="2"/>
  <c r="U190" i="2" s="1"/>
  <c r="U186" i="2"/>
  <c r="V174" i="2"/>
  <c r="V178" i="2" s="1"/>
  <c r="V204" i="2"/>
  <c r="W194" i="2"/>
  <c r="W198" i="2" s="1"/>
  <c r="X216" i="2"/>
  <c r="X176" i="11" s="1"/>
  <c r="Y214" i="2"/>
  <c r="CJ401" i="2"/>
  <c r="CI403" i="2"/>
  <c r="CI405" i="2" s="1"/>
  <c r="BU401" i="2"/>
  <c r="BT403" i="2"/>
  <c r="BT405" i="2" s="1"/>
  <c r="BF403" i="2"/>
  <c r="BF405" i="2" s="1"/>
  <c r="BG401" i="2"/>
  <c r="AP403" i="2"/>
  <c r="AP405" i="2" s="1"/>
  <c r="AQ401" i="2"/>
  <c r="AR256" i="2"/>
  <c r="CJ322" i="2" l="1"/>
  <c r="BU322" i="2"/>
  <c r="BF322" i="2"/>
  <c r="AQ322" i="2"/>
  <c r="X90" i="2"/>
  <c r="AB322" i="2"/>
  <c r="N322" i="2"/>
  <c r="BN190" i="2"/>
  <c r="BP161" i="2"/>
  <c r="BP165" i="2" s="1"/>
  <c r="BO171" i="2"/>
  <c r="AB403" i="2"/>
  <c r="AB405" i="2" s="1"/>
  <c r="AC401" i="2"/>
  <c r="BQ176" i="11"/>
  <c r="BR216" i="2"/>
  <c r="BR176" i="11" s="1"/>
  <c r="BP176" i="11"/>
  <c r="BO184" i="2"/>
  <c r="BO186" i="2"/>
  <c r="BP174" i="2"/>
  <c r="BP178" i="2" s="1"/>
  <c r="AZ184" i="2"/>
  <c r="AZ190" i="2" s="1"/>
  <c r="BA174" i="2"/>
  <c r="BA178" i="2" s="1"/>
  <c r="CE176" i="11"/>
  <c r="CG208" i="2"/>
  <c r="CG212" i="2" s="1"/>
  <c r="CF216" i="2"/>
  <c r="BC208" i="2"/>
  <c r="BC212" i="2" s="1"/>
  <c r="BB216" i="2"/>
  <c r="AM208" i="2"/>
  <c r="AL216" i="2"/>
  <c r="CE204" i="2"/>
  <c r="CF194" i="2"/>
  <c r="CF198" i="2" s="1"/>
  <c r="CH214" i="2"/>
  <c r="CF161" i="2"/>
  <c r="CF165" i="2" s="1"/>
  <c r="CE171" i="2"/>
  <c r="CD184" i="2"/>
  <c r="CD190" i="2" s="1"/>
  <c r="CD186" i="2"/>
  <c r="CE174" i="2"/>
  <c r="CE178" i="2" s="1"/>
  <c r="CH87" i="2"/>
  <c r="CG90" i="2"/>
  <c r="BS212" i="2"/>
  <c r="BT208" i="2" s="1"/>
  <c r="BR194" i="2"/>
  <c r="BR198" i="2" s="1"/>
  <c r="BQ204" i="2"/>
  <c r="BV214" i="2"/>
  <c r="BR87" i="2"/>
  <c r="BQ90" i="2"/>
  <c r="BD87" i="2"/>
  <c r="BC90" i="2"/>
  <c r="BD214" i="2"/>
  <c r="BB161" i="2"/>
  <c r="BB165" i="2" s="1"/>
  <c r="BA171" i="2"/>
  <c r="BB194" i="2"/>
  <c r="BB198" i="2" s="1"/>
  <c r="BA204" i="2"/>
  <c r="AM161" i="2"/>
  <c r="AM165" i="2" s="1"/>
  <c r="AL171" i="2"/>
  <c r="AO87" i="2"/>
  <c r="AN90" i="2"/>
  <c r="AO214" i="2"/>
  <c r="AK184" i="2"/>
  <c r="AK190" i="2" s="1"/>
  <c r="AK186" i="2"/>
  <c r="AL174" i="2"/>
  <c r="AL178" i="2" s="1"/>
  <c r="AM194" i="2"/>
  <c r="AM198" i="2" s="1"/>
  <c r="AL204" i="2"/>
  <c r="V184" i="2"/>
  <c r="V190" i="2" s="1"/>
  <c r="V186" i="2"/>
  <c r="W174" i="2"/>
  <c r="W178" i="2" s="1"/>
  <c r="Z214" i="2"/>
  <c r="Y216" i="2"/>
  <c r="Y176" i="11" s="1"/>
  <c r="X194" i="2"/>
  <c r="X198" i="2" s="1"/>
  <c r="W204" i="2"/>
  <c r="Z87" i="2"/>
  <c r="Y90" i="2"/>
  <c r="X171" i="2"/>
  <c r="Y161" i="2"/>
  <c r="Y165" i="2" s="1"/>
  <c r="CJ403" i="2"/>
  <c r="CJ405" i="2" s="1"/>
  <c r="CK401" i="2"/>
  <c r="BU403" i="2"/>
  <c r="BU405" i="2" s="1"/>
  <c r="BV401" i="2"/>
  <c r="BG403" i="2"/>
  <c r="BG405" i="2" s="1"/>
  <c r="BH401" i="2"/>
  <c r="BH403" i="2" s="1"/>
  <c r="BH405" i="2" s="1"/>
  <c r="AS256" i="2"/>
  <c r="AQ403" i="2"/>
  <c r="AQ405" i="2" s="1"/>
  <c r="AR401" i="2"/>
  <c r="CK322" i="2" l="1"/>
  <c r="BV322" i="2"/>
  <c r="BG322" i="2"/>
  <c r="AR322" i="2"/>
  <c r="AC322" i="2"/>
  <c r="O322" i="2"/>
  <c r="AD401" i="2"/>
  <c r="AD403" i="2" s="1"/>
  <c r="AD405" i="2" s="1"/>
  <c r="AC403" i="2"/>
  <c r="AC405" i="2" s="1"/>
  <c r="BO190" i="2"/>
  <c r="BQ161" i="2"/>
  <c r="BQ165" i="2" s="1"/>
  <c r="BP171" i="2"/>
  <c r="BB176" i="11"/>
  <c r="BQ174" i="2"/>
  <c r="BQ178" i="2" s="1"/>
  <c r="BP184" i="2"/>
  <c r="BP186" i="2"/>
  <c r="BA184" i="2"/>
  <c r="BA190" i="2" s="1"/>
  <c r="BB174" i="2"/>
  <c r="BB178" i="2" s="1"/>
  <c r="BA186" i="2"/>
  <c r="AL176" i="11"/>
  <c r="CF176" i="11"/>
  <c r="CH208" i="2"/>
  <c r="CH212" i="2" s="1"/>
  <c r="CG216" i="2"/>
  <c r="BD208" i="2"/>
  <c r="BD212" i="2" s="1"/>
  <c r="BC216" i="2"/>
  <c r="BC176" i="11" s="1"/>
  <c r="AM212" i="2"/>
  <c r="AM216" i="2" s="1"/>
  <c r="AM176" i="11" s="1"/>
  <c r="CF171" i="2"/>
  <c r="CG161" i="2"/>
  <c r="CG165" i="2" s="1"/>
  <c r="CI87" i="2"/>
  <c r="CH90" i="2"/>
  <c r="CI214" i="2"/>
  <c r="CE186" i="2"/>
  <c r="CF174" i="2"/>
  <c r="CF178" i="2" s="1"/>
  <c r="CE184" i="2"/>
  <c r="CE190" i="2" s="1"/>
  <c r="CG194" i="2"/>
  <c r="CG198" i="2" s="1"/>
  <c r="CF204" i="2"/>
  <c r="BS194" i="2"/>
  <c r="BS198" i="2" s="1"/>
  <c r="BR204" i="2"/>
  <c r="BS87" i="2"/>
  <c r="BR90" i="2"/>
  <c r="BS216" i="2"/>
  <c r="BT212" i="2"/>
  <c r="BU208" i="2" s="1"/>
  <c r="BW214" i="2"/>
  <c r="BB171" i="2"/>
  <c r="BC161" i="2"/>
  <c r="BC165" i="2" s="1"/>
  <c r="BE214" i="2"/>
  <c r="BC194" i="2"/>
  <c r="BC198" i="2" s="1"/>
  <c r="BB204" i="2"/>
  <c r="BE87" i="2"/>
  <c r="BD90" i="2"/>
  <c r="AP214" i="2"/>
  <c r="AP87" i="2"/>
  <c r="AO90" i="2"/>
  <c r="AL186" i="2"/>
  <c r="AL184" i="2"/>
  <c r="AL190" i="2" s="1"/>
  <c r="AM174" i="2"/>
  <c r="AM178" i="2" s="1"/>
  <c r="AM171" i="2"/>
  <c r="AN161" i="2"/>
  <c r="AN165" i="2" s="1"/>
  <c r="AN194" i="2"/>
  <c r="AN198" i="2" s="1"/>
  <c r="AM204" i="2"/>
  <c r="Y171" i="2"/>
  <c r="Z161" i="2"/>
  <c r="Z165" i="2" s="1"/>
  <c r="AA214" i="2"/>
  <c r="Z216" i="2"/>
  <c r="Z176" i="11" s="1"/>
  <c r="W184" i="2"/>
  <c r="W190" i="2" s="1"/>
  <c r="W186" i="2"/>
  <c r="X174" i="2"/>
  <c r="X178" i="2" s="1"/>
  <c r="AA87" i="2"/>
  <c r="Z90" i="2"/>
  <c r="Y194" i="2"/>
  <c r="Y198" i="2" s="1"/>
  <c r="X204" i="2"/>
  <c r="CK403" i="2"/>
  <c r="CK405" i="2" s="1"/>
  <c r="CL401" i="2"/>
  <c r="CL403" i="2" s="1"/>
  <c r="CL405" i="2" s="1"/>
  <c r="BV403" i="2"/>
  <c r="BV405" i="2" s="1"/>
  <c r="BW401" i="2"/>
  <c r="BW403" i="2" s="1"/>
  <c r="BW405" i="2" s="1"/>
  <c r="AR403" i="2"/>
  <c r="AR405" i="2" s="1"/>
  <c r="AS401" i="2"/>
  <c r="AS403" i="2" s="1"/>
  <c r="AS405" i="2" s="1"/>
  <c r="AT256" i="2"/>
  <c r="CL322" i="2" l="1"/>
  <c r="BW322" i="2"/>
  <c r="BH322" i="2"/>
  <c r="AS322" i="2"/>
  <c r="AD322" i="2"/>
  <c r="P322" i="2"/>
  <c r="BQ171" i="2"/>
  <c r="BR161" i="2"/>
  <c r="BR165" i="2" s="1"/>
  <c r="BP190" i="2"/>
  <c r="BS176" i="11"/>
  <c r="BQ186" i="2"/>
  <c r="BR174" i="2"/>
  <c r="BR178" i="2" s="1"/>
  <c r="BQ184" i="2"/>
  <c r="CG176" i="11"/>
  <c r="BT216" i="2"/>
  <c r="BB184" i="2"/>
  <c r="BB190" i="2" s="1"/>
  <c r="BB186" i="2"/>
  <c r="BC174" i="2"/>
  <c r="BC178" i="2" s="1"/>
  <c r="BC186" i="2" s="1"/>
  <c r="CI208" i="2"/>
  <c r="CH216" i="2"/>
  <c r="CH176" i="11" s="1"/>
  <c r="BE208" i="2"/>
  <c r="BD216" i="2"/>
  <c r="AN208" i="2"/>
  <c r="AN212" i="2" s="1"/>
  <c r="CJ214" i="2"/>
  <c r="CI90" i="2"/>
  <c r="CJ87" i="2"/>
  <c r="CH194" i="2"/>
  <c r="CH198" i="2" s="1"/>
  <c r="CG204" i="2"/>
  <c r="CG171" i="2"/>
  <c r="CH161" i="2"/>
  <c r="CH165" i="2" s="1"/>
  <c r="CF186" i="2"/>
  <c r="CG174" i="2"/>
  <c r="CG178" i="2" s="1"/>
  <c r="CF184" i="2"/>
  <c r="CF190" i="2" s="1"/>
  <c r="BU212" i="2"/>
  <c r="BV208" i="2" s="1"/>
  <c r="BX214" i="2"/>
  <c r="BS204" i="2"/>
  <c r="BT194" i="2"/>
  <c r="BT198" i="2" s="1"/>
  <c r="BT87" i="2"/>
  <c r="BS90" i="2"/>
  <c r="BF214" i="2"/>
  <c r="BE90" i="2"/>
  <c r="BF87" i="2"/>
  <c r="BC171" i="2"/>
  <c r="BD161" i="2"/>
  <c r="BD165" i="2" s="1"/>
  <c r="BD194" i="2"/>
  <c r="BD198" i="2" s="1"/>
  <c r="BC204" i="2"/>
  <c r="AM186" i="2"/>
  <c r="AN174" i="2"/>
  <c r="AN178" i="2" s="1"/>
  <c r="AM184" i="2"/>
  <c r="AM190" i="2" s="1"/>
  <c r="AP90" i="2"/>
  <c r="AQ87" i="2"/>
  <c r="AO194" i="2"/>
  <c r="AO198" i="2" s="1"/>
  <c r="AN204" i="2"/>
  <c r="AN171" i="2"/>
  <c r="AO161" i="2"/>
  <c r="AO165" i="2" s="1"/>
  <c r="AQ214" i="2"/>
  <c r="X186" i="2"/>
  <c r="Y174" i="2"/>
  <c r="Y178" i="2" s="1"/>
  <c r="X184" i="2"/>
  <c r="X190" i="2" s="1"/>
  <c r="AA90" i="2"/>
  <c r="AB87" i="2"/>
  <c r="Z194" i="2"/>
  <c r="Z198" i="2" s="1"/>
  <c r="Y204" i="2"/>
  <c r="Z171" i="2"/>
  <c r="AA161" i="2"/>
  <c r="AA165" i="2" s="1"/>
  <c r="AA216" i="2"/>
  <c r="AB214" i="2"/>
  <c r="AU256" i="2"/>
  <c r="CM322" i="2" l="1"/>
  <c r="BX322" i="2"/>
  <c r="BI322" i="2"/>
  <c r="AT322" i="2"/>
  <c r="AE322" i="2"/>
  <c r="Q322" i="2"/>
  <c r="BQ190" i="2"/>
  <c r="BR171" i="2"/>
  <c r="BS161" i="2"/>
  <c r="BS165" i="2" s="1"/>
  <c r="BU216" i="2"/>
  <c r="BU176" i="11" s="1"/>
  <c r="BS174" i="2"/>
  <c r="BS178" i="2" s="1"/>
  <c r="BR184" i="2"/>
  <c r="BR186" i="2"/>
  <c r="BE212" i="2"/>
  <c r="BE216" i="2" s="1"/>
  <c r="BE176" i="11" s="1"/>
  <c r="BD174" i="2"/>
  <c r="BD178" i="2" s="1"/>
  <c r="BD186" i="2" s="1"/>
  <c r="BC184" i="2"/>
  <c r="BC190" i="2" s="1"/>
  <c r="BT176" i="11"/>
  <c r="BD176" i="11"/>
  <c r="CI212" i="2"/>
  <c r="AN216" i="2"/>
  <c r="AO208" i="2"/>
  <c r="AO212" i="2" s="1"/>
  <c r="AA176" i="11"/>
  <c r="CH204" i="2"/>
  <c r="CI194" i="2"/>
  <c r="CI198" i="2" s="1"/>
  <c r="CJ90" i="2"/>
  <c r="CK87" i="2"/>
  <c r="CI161" i="2"/>
  <c r="CI165" i="2" s="1"/>
  <c r="CH171" i="2"/>
  <c r="CG186" i="2"/>
  <c r="CH174" i="2"/>
  <c r="CH178" i="2" s="1"/>
  <c r="CG184" i="2"/>
  <c r="CG190" i="2" s="1"/>
  <c r="CK214" i="2"/>
  <c r="BT90" i="2"/>
  <c r="BU87" i="2"/>
  <c r="BT204" i="2"/>
  <c r="BU194" i="2"/>
  <c r="BU198" i="2" s="1"/>
  <c r="BY214" i="2"/>
  <c r="BV212" i="2"/>
  <c r="BW208" i="2" s="1"/>
  <c r="BF90" i="2"/>
  <c r="BG87" i="2"/>
  <c r="BD204" i="2"/>
  <c r="BE194" i="2"/>
  <c r="BE198" i="2" s="1"/>
  <c r="BE161" i="2"/>
  <c r="BE165" i="2" s="1"/>
  <c r="BD171" i="2"/>
  <c r="BG214" i="2"/>
  <c r="AO204" i="2"/>
  <c r="AP194" i="2"/>
  <c r="AP198" i="2" s="1"/>
  <c r="AQ90" i="2"/>
  <c r="AR87" i="2"/>
  <c r="AP161" i="2"/>
  <c r="AP165" i="2" s="1"/>
  <c r="AO171" i="2"/>
  <c r="AR214" i="2"/>
  <c r="AN186" i="2"/>
  <c r="AO174" i="2"/>
  <c r="AO178" i="2" s="1"/>
  <c r="AN184" i="2"/>
  <c r="AN190" i="2" s="1"/>
  <c r="AA194" i="2"/>
  <c r="AA198" i="2" s="1"/>
  <c r="Z204" i="2"/>
  <c r="AB90" i="2"/>
  <c r="AC87" i="2"/>
  <c r="Y186" i="2"/>
  <c r="Z174" i="2"/>
  <c r="Z178" i="2" s="1"/>
  <c r="Y184" i="2"/>
  <c r="Y190" i="2" s="1"/>
  <c r="AB216" i="2"/>
  <c r="AB176" i="11" s="1"/>
  <c r="AC214" i="2"/>
  <c r="AB161" i="2"/>
  <c r="AB165" i="2" s="1"/>
  <c r="AA171" i="2"/>
  <c r="CN322" i="2" l="1"/>
  <c r="BY322" i="2"/>
  <c r="BJ322" i="2"/>
  <c r="AU322" i="2"/>
  <c r="AF322" i="2"/>
  <c r="BF208" i="2"/>
  <c r="BF212" i="2" s="1"/>
  <c r="BF216" i="2" s="1"/>
  <c r="BR190" i="2"/>
  <c r="BT161" i="2"/>
  <c r="BT165" i="2" s="1"/>
  <c r="BS171" i="2"/>
  <c r="BE174" i="2"/>
  <c r="BE178" i="2" s="1"/>
  <c r="BD184" i="2"/>
  <c r="BD190" i="2" s="1"/>
  <c r="AN176" i="11"/>
  <c r="BT174" i="2"/>
  <c r="BT178" i="2" s="1"/>
  <c r="BS184" i="2"/>
  <c r="BS186" i="2"/>
  <c r="CJ208" i="2"/>
  <c r="CI216" i="2"/>
  <c r="AP208" i="2"/>
  <c r="AP212" i="2" s="1"/>
  <c r="AO216" i="2"/>
  <c r="AO176" i="11" s="1"/>
  <c r="CL214" i="2"/>
  <c r="CJ161" i="2"/>
  <c r="CJ165" i="2" s="1"/>
  <c r="CI171" i="2"/>
  <c r="CK90" i="2"/>
  <c r="CL87" i="2"/>
  <c r="CH186" i="2"/>
  <c r="CI174" i="2"/>
  <c r="CI178" i="2" s="1"/>
  <c r="CH184" i="2"/>
  <c r="CH190" i="2" s="1"/>
  <c r="CI204" i="2"/>
  <c r="CJ194" i="2"/>
  <c r="CJ198" i="2" s="1"/>
  <c r="BW212" i="2"/>
  <c r="BX208" i="2" s="1"/>
  <c r="BU90" i="2"/>
  <c r="BV87" i="2"/>
  <c r="BV216" i="2"/>
  <c r="BU204" i="2"/>
  <c r="BV194" i="2"/>
  <c r="BV198" i="2" s="1"/>
  <c r="BH214" i="2"/>
  <c r="BE204" i="2"/>
  <c r="BF194" i="2"/>
  <c r="BF198" i="2" s="1"/>
  <c r="BG90" i="2"/>
  <c r="BH87" i="2"/>
  <c r="BF161" i="2"/>
  <c r="BF165" i="2" s="1"/>
  <c r="BE171" i="2"/>
  <c r="AQ161" i="2"/>
  <c r="AQ165" i="2" s="1"/>
  <c r="AP171" i="2"/>
  <c r="AR90" i="2"/>
  <c r="AS87" i="2"/>
  <c r="AO186" i="2"/>
  <c r="AP174" i="2"/>
  <c r="AP178" i="2" s="1"/>
  <c r="AO184" i="2"/>
  <c r="AO190" i="2" s="1"/>
  <c r="AS214" i="2"/>
  <c r="AP204" i="2"/>
  <c r="AQ194" i="2"/>
  <c r="AQ198" i="2" s="1"/>
  <c r="AA204" i="2"/>
  <c r="AB194" i="2"/>
  <c r="AB198" i="2" s="1"/>
  <c r="AC90" i="2"/>
  <c r="AD87" i="2"/>
  <c r="AC161" i="2"/>
  <c r="AC165" i="2" s="1"/>
  <c r="AB171" i="2"/>
  <c r="Z186" i="2"/>
  <c r="AA174" i="2"/>
  <c r="AA178" i="2" s="1"/>
  <c r="Z184" i="2"/>
  <c r="Z190" i="2" s="1"/>
  <c r="AC216" i="2"/>
  <c r="AD214" i="2"/>
  <c r="BS190" i="2" l="1"/>
  <c r="BT171" i="2"/>
  <c r="BU161" i="2"/>
  <c r="BU165" i="2" s="1"/>
  <c r="CI176" i="11"/>
  <c r="BT184" i="2"/>
  <c r="BT186" i="2"/>
  <c r="BU174" i="2"/>
  <c r="BU178" i="2" s="1"/>
  <c r="BF176" i="11"/>
  <c r="BE186" i="2"/>
  <c r="BF174" i="2"/>
  <c r="BF178" i="2" s="1"/>
  <c r="BF186" i="2" s="1"/>
  <c r="BE184" i="2"/>
  <c r="BE190" i="2" s="1"/>
  <c r="BV176" i="11"/>
  <c r="CJ212" i="2"/>
  <c r="CJ216" i="2" s="1"/>
  <c r="CJ176" i="11" s="1"/>
  <c r="BW216" i="2"/>
  <c r="BW176" i="11" s="1"/>
  <c r="BG208" i="2"/>
  <c r="AQ208" i="2"/>
  <c r="AQ212" i="2" s="1"/>
  <c r="AP216" i="2"/>
  <c r="AP176" i="11" s="1"/>
  <c r="AC176" i="11"/>
  <c r="CJ204" i="2"/>
  <c r="CK194" i="2"/>
  <c r="CK198" i="2" s="1"/>
  <c r="CK161" i="2"/>
  <c r="CK165" i="2" s="1"/>
  <c r="CJ171" i="2"/>
  <c r="CL90" i="2"/>
  <c r="CM87" i="2"/>
  <c r="CM214" i="2"/>
  <c r="CJ174" i="2"/>
  <c r="CJ178" i="2" s="1"/>
  <c r="CI184" i="2"/>
  <c r="CI190" i="2" s="1"/>
  <c r="CI186" i="2"/>
  <c r="BV204" i="2"/>
  <c r="BW194" i="2"/>
  <c r="BW198" i="2" s="1"/>
  <c r="BV90" i="2"/>
  <c r="BW87" i="2"/>
  <c r="BX212" i="2"/>
  <c r="BY208" i="2" s="1"/>
  <c r="BF204" i="2"/>
  <c r="BG194" i="2"/>
  <c r="BG198" i="2" s="1"/>
  <c r="BG161" i="2"/>
  <c r="BG165" i="2" s="1"/>
  <c r="BF171" i="2"/>
  <c r="BH90" i="2"/>
  <c r="BI87" i="2"/>
  <c r="BI214" i="2"/>
  <c r="AP186" i="2"/>
  <c r="AQ174" i="2"/>
  <c r="AQ178" i="2" s="1"/>
  <c r="AP184" i="2"/>
  <c r="AP190" i="2" s="1"/>
  <c r="AQ204" i="2"/>
  <c r="AR194" i="2"/>
  <c r="AR198" i="2" s="1"/>
  <c r="AS90" i="2"/>
  <c r="AT87" i="2"/>
  <c r="AT214" i="2"/>
  <c r="AR161" i="2"/>
  <c r="AR165" i="2" s="1"/>
  <c r="AQ171" i="2"/>
  <c r="AD161" i="2"/>
  <c r="AD165" i="2" s="1"/>
  <c r="AC171" i="2"/>
  <c r="AD216" i="2"/>
  <c r="AE214" i="2"/>
  <c r="AD90" i="2"/>
  <c r="AE87" i="2"/>
  <c r="AB204" i="2"/>
  <c r="AC194" i="2"/>
  <c r="AC198" i="2" s="1"/>
  <c r="AB174" i="2"/>
  <c r="AB178" i="2" s="1"/>
  <c r="AA184" i="2"/>
  <c r="AA190" i="2" s="1"/>
  <c r="AA186" i="2"/>
  <c r="BX216" i="2" l="1"/>
  <c r="BX176" i="11" s="1"/>
  <c r="BT190" i="2"/>
  <c r="BV161" i="2"/>
  <c r="BV165" i="2" s="1"/>
  <c r="BU171" i="2"/>
  <c r="BG174" i="2"/>
  <c r="BG178" i="2" s="1"/>
  <c r="BF184" i="2"/>
  <c r="BF190" i="2" s="1"/>
  <c r="BU184" i="2"/>
  <c r="BU190" i="2" s="1"/>
  <c r="BU186" i="2"/>
  <c r="BV174" i="2"/>
  <c r="BV178" i="2" s="1"/>
  <c r="CK208" i="2"/>
  <c r="BG212" i="2"/>
  <c r="BG216" i="2" s="1"/>
  <c r="AQ216" i="2"/>
  <c r="AR208" i="2"/>
  <c r="AD176" i="11"/>
  <c r="CL161" i="2"/>
  <c r="CL165" i="2" s="1"/>
  <c r="CK171" i="2"/>
  <c r="CK204" i="2"/>
  <c r="CL194" i="2"/>
  <c r="CL198" i="2" s="1"/>
  <c r="CM90" i="2"/>
  <c r="CN87" i="2"/>
  <c r="CN90" i="2" s="1"/>
  <c r="CK174" i="2"/>
  <c r="CK178" i="2" s="1"/>
  <c r="CJ184" i="2"/>
  <c r="CJ190" i="2" s="1"/>
  <c r="CJ186" i="2"/>
  <c r="CN214" i="2"/>
  <c r="BW90" i="2"/>
  <c r="BX87" i="2"/>
  <c r="BY212" i="2"/>
  <c r="BY216" i="2" s="1"/>
  <c r="BY176" i="11" s="1"/>
  <c r="BW204" i="2"/>
  <c r="BX194" i="2"/>
  <c r="BX198" i="2" s="1"/>
  <c r="BI90" i="2"/>
  <c r="BJ87" i="2"/>
  <c r="BJ90" i="2" s="1"/>
  <c r="BH161" i="2"/>
  <c r="BH165" i="2" s="1"/>
  <c r="BG171" i="2"/>
  <c r="BG204" i="2"/>
  <c r="BH194" i="2"/>
  <c r="BH198" i="2" s="1"/>
  <c r="BJ214" i="2"/>
  <c r="AR204" i="2"/>
  <c r="AS194" i="2"/>
  <c r="AS198" i="2" s="1"/>
  <c r="AR174" i="2"/>
  <c r="AR178" i="2" s="1"/>
  <c r="AQ184" i="2"/>
  <c r="AQ190" i="2" s="1"/>
  <c r="AQ186" i="2"/>
  <c r="AU214" i="2"/>
  <c r="AS161" i="2"/>
  <c r="AS165" i="2" s="1"/>
  <c r="AR171" i="2"/>
  <c r="AT90" i="2"/>
  <c r="AU87" i="2"/>
  <c r="AU90" i="2" s="1"/>
  <c r="AE90" i="2"/>
  <c r="AF87" i="2"/>
  <c r="AF90" i="2" s="1"/>
  <c r="AE216" i="2"/>
  <c r="AF214" i="2"/>
  <c r="AF216" i="2" s="1"/>
  <c r="AC174" i="2"/>
  <c r="AC178" i="2" s="1"/>
  <c r="AB184" i="2"/>
  <c r="AB190" i="2" s="1"/>
  <c r="AB186" i="2"/>
  <c r="AC204" i="2"/>
  <c r="AD194" i="2"/>
  <c r="AD198" i="2" s="1"/>
  <c r="AE161" i="2"/>
  <c r="AE165" i="2" s="1"/>
  <c r="AD171" i="2"/>
  <c r="BW161" i="2" l="1"/>
  <c r="BW165" i="2" s="1"/>
  <c r="BV171" i="2"/>
  <c r="BG176" i="11"/>
  <c r="BV184" i="2"/>
  <c r="BV190" i="2" s="1"/>
  <c r="BV186" i="2"/>
  <c r="BW174" i="2"/>
  <c r="BW178" i="2" s="1"/>
  <c r="BH174" i="2"/>
  <c r="BH178" i="2" s="1"/>
  <c r="BH186" i="2" s="1"/>
  <c r="BG186" i="2"/>
  <c r="BG184" i="2"/>
  <c r="BG190" i="2" s="1"/>
  <c r="AQ176" i="11"/>
  <c r="CK212" i="2"/>
  <c r="CK216" i="2" s="1"/>
  <c r="BH208" i="2"/>
  <c r="AR212" i="2"/>
  <c r="AF176" i="11"/>
  <c r="AE176" i="11"/>
  <c r="CK184" i="2"/>
  <c r="CK190" i="2" s="1"/>
  <c r="CK186" i="2"/>
  <c r="CL174" i="2"/>
  <c r="CL178" i="2" s="1"/>
  <c r="CL204" i="2"/>
  <c r="CM194" i="2"/>
  <c r="CM198" i="2" s="1"/>
  <c r="CM161" i="2"/>
  <c r="CM165" i="2" s="1"/>
  <c r="CL171" i="2"/>
  <c r="BY194" i="2"/>
  <c r="BY198" i="2" s="1"/>
  <c r="BY204" i="2" s="1"/>
  <c r="BX204" i="2"/>
  <c r="BX90" i="2"/>
  <c r="BY87" i="2"/>
  <c r="BY90" i="2" s="1"/>
  <c r="BH204" i="2"/>
  <c r="BI194" i="2"/>
  <c r="BI198" i="2" s="1"/>
  <c r="BI161" i="2"/>
  <c r="BI165" i="2" s="1"/>
  <c r="BH171" i="2"/>
  <c r="AT161" i="2"/>
  <c r="AT165" i="2" s="1"/>
  <c r="AS171" i="2"/>
  <c r="AS174" i="2"/>
  <c r="AS178" i="2" s="1"/>
  <c r="AR184" i="2"/>
  <c r="AR190" i="2" s="1"/>
  <c r="AR186" i="2"/>
  <c r="AS204" i="2"/>
  <c r="AT194" i="2"/>
  <c r="AT198" i="2" s="1"/>
  <c r="AC184" i="2"/>
  <c r="AC190" i="2" s="1"/>
  <c r="AC186" i="2"/>
  <c r="AD174" i="2"/>
  <c r="AD178" i="2" s="1"/>
  <c r="AD204" i="2"/>
  <c r="AE194" i="2"/>
  <c r="AE198" i="2" s="1"/>
  <c r="AF161" i="2"/>
  <c r="AF165" i="2" s="1"/>
  <c r="AF171" i="2" s="1"/>
  <c r="AE171" i="2"/>
  <c r="BX161" i="2" l="1"/>
  <c r="BX165" i="2" s="1"/>
  <c r="BW171" i="2"/>
  <c r="CK176" i="11"/>
  <c r="BI174" i="2"/>
  <c r="BI178" i="2" s="1"/>
  <c r="BI186" i="2" s="1"/>
  <c r="BH184" i="2"/>
  <c r="BH190" i="2" s="1"/>
  <c r="BW186" i="2"/>
  <c r="BX174" i="2"/>
  <c r="BX178" i="2" s="1"/>
  <c r="BW184" i="2"/>
  <c r="BW190" i="2" s="1"/>
  <c r="CL208" i="2"/>
  <c r="CL212" i="2" s="1"/>
  <c r="BH212" i="2"/>
  <c r="BH216" i="2" s="1"/>
  <c r="AS208" i="2"/>
  <c r="AR216" i="2"/>
  <c r="CN161" i="2"/>
  <c r="CN165" i="2" s="1"/>
  <c r="CN171" i="2" s="1"/>
  <c r="CM171" i="2"/>
  <c r="CM204" i="2"/>
  <c r="CN194" i="2"/>
  <c r="CN198" i="2" s="1"/>
  <c r="CN204" i="2" s="1"/>
  <c r="CL184" i="2"/>
  <c r="CL190" i="2" s="1"/>
  <c r="CL186" i="2"/>
  <c r="CM174" i="2"/>
  <c r="CM178" i="2" s="1"/>
  <c r="BJ161" i="2"/>
  <c r="BJ165" i="2" s="1"/>
  <c r="BJ171" i="2" s="1"/>
  <c r="BI171" i="2"/>
  <c r="BJ194" i="2"/>
  <c r="BJ198" i="2" s="1"/>
  <c r="BJ204" i="2" s="1"/>
  <c r="BI204" i="2"/>
  <c r="AT204" i="2"/>
  <c r="AU194" i="2"/>
  <c r="AU198" i="2" s="1"/>
  <c r="AU204" i="2" s="1"/>
  <c r="AU161" i="2"/>
  <c r="AU165" i="2" s="1"/>
  <c r="AU171" i="2" s="1"/>
  <c r="AT171" i="2"/>
  <c r="AS184" i="2"/>
  <c r="AS190" i="2" s="1"/>
  <c r="AS186" i="2"/>
  <c r="AT174" i="2"/>
  <c r="AT178" i="2" s="1"/>
  <c r="AF194" i="2"/>
  <c r="AF198" i="2" s="1"/>
  <c r="AF204" i="2" s="1"/>
  <c r="AE204" i="2"/>
  <c r="AD184" i="2"/>
  <c r="AD190" i="2" s="1"/>
  <c r="AD186" i="2"/>
  <c r="AE174" i="2"/>
  <c r="AE178" i="2" s="1"/>
  <c r="BY161" i="2" l="1"/>
  <c r="BY165" i="2" s="1"/>
  <c r="BY171" i="2" s="1"/>
  <c r="BX171" i="2"/>
  <c r="BX186" i="2"/>
  <c r="BX184" i="2"/>
  <c r="BY174" i="2"/>
  <c r="BY178" i="2" s="1"/>
  <c r="BH176" i="11"/>
  <c r="BI184" i="2"/>
  <c r="BI190" i="2" s="1"/>
  <c r="BJ174" i="2"/>
  <c r="BJ178" i="2" s="1"/>
  <c r="AR176" i="11"/>
  <c r="CL216" i="2"/>
  <c r="CM208" i="2"/>
  <c r="BI208" i="2"/>
  <c r="BI212" i="2" s="1"/>
  <c r="AS212" i="2"/>
  <c r="AS216" i="2" s="1"/>
  <c r="AS176" i="11" s="1"/>
  <c r="CM186" i="2"/>
  <c r="CN174" i="2"/>
  <c r="CN178" i="2" s="1"/>
  <c r="CM184" i="2"/>
  <c r="CM190" i="2" s="1"/>
  <c r="AT186" i="2"/>
  <c r="AU174" i="2"/>
  <c r="AU178" i="2" s="1"/>
  <c r="AT184" i="2"/>
  <c r="AT190" i="2" s="1"/>
  <c r="AE186" i="2"/>
  <c r="AF174" i="2"/>
  <c r="AF178" i="2" s="1"/>
  <c r="AE184" i="2"/>
  <c r="AE190" i="2" s="1"/>
  <c r="BX190" i="2" l="1"/>
  <c r="CL176" i="11"/>
  <c r="BY186" i="2"/>
  <c r="BY184" i="2"/>
  <c r="BY190" i="2" s="1"/>
  <c r="BJ186" i="2"/>
  <c r="BJ184" i="2"/>
  <c r="BJ190" i="2" s="1"/>
  <c r="CM212" i="2"/>
  <c r="BI216" i="2"/>
  <c r="BJ208" i="2"/>
  <c r="AT208" i="2"/>
  <c r="CN186" i="2"/>
  <c r="CN184" i="2"/>
  <c r="CN190" i="2" s="1"/>
  <c r="AU186" i="2"/>
  <c r="AU184" i="2"/>
  <c r="AU190" i="2" s="1"/>
  <c r="AF186" i="2"/>
  <c r="AF184" i="2"/>
  <c r="AF190" i="2" s="1"/>
  <c r="BI176" i="11" l="1"/>
  <c r="CN208" i="2"/>
  <c r="CM216" i="2"/>
  <c r="BJ212" i="2"/>
  <c r="BJ216" i="2" s="1"/>
  <c r="BJ176" i="11" s="1"/>
  <c r="AT212" i="2"/>
  <c r="AT216" i="2" s="1"/>
  <c r="CM176" i="11" l="1"/>
  <c r="AT176" i="11"/>
  <c r="CN212" i="2"/>
  <c r="CN216" i="2" s="1"/>
  <c r="CN176" i="11" s="1"/>
  <c r="AU208" i="2"/>
  <c r="AU212" i="2" l="1"/>
  <c r="AU216" i="2" s="1"/>
  <c r="AU176" i="11" l="1"/>
  <c r="D112" i="11"/>
  <c r="D171" i="11" s="1"/>
  <c r="C112" i="11"/>
  <c r="D364" i="2"/>
  <c r="C364" i="2"/>
  <c r="D305" i="2"/>
  <c r="D304" i="2"/>
  <c r="D303" i="2"/>
  <c r="D302" i="2"/>
  <c r="D301" i="2"/>
  <c r="C305" i="2"/>
  <c r="C304" i="2"/>
  <c r="C303" i="2"/>
  <c r="C302" i="2"/>
  <c r="C301" i="2"/>
  <c r="D216" i="2"/>
  <c r="C216" i="2"/>
  <c r="D204" i="2"/>
  <c r="C204" i="2"/>
  <c r="C184" i="2"/>
  <c r="C171" i="2"/>
  <c r="D171" i="2"/>
  <c r="C186" i="2"/>
  <c r="C35" i="2"/>
  <c r="D35" i="2"/>
  <c r="F155" i="2"/>
  <c r="G151" i="2" s="1"/>
  <c r="G155" i="2" s="1"/>
  <c r="H151" i="2" s="1"/>
  <c r="H155" i="2" s="1"/>
  <c r="I151" i="2" s="1"/>
  <c r="I155" i="2" s="1"/>
  <c r="J151" i="2" s="1"/>
  <c r="J155" i="2" s="1"/>
  <c r="K151" i="2" s="1"/>
  <c r="K155" i="2" s="1"/>
  <c r="L151" i="2" s="1"/>
  <c r="L155" i="2" s="1"/>
  <c r="M151" i="2" s="1"/>
  <c r="M155" i="2" s="1"/>
  <c r="N151" i="2" s="1"/>
  <c r="N155" i="2" s="1"/>
  <c r="O151" i="2" s="1"/>
  <c r="O155" i="2" s="1"/>
  <c r="P151" i="2" s="1"/>
  <c r="P155" i="2" s="1"/>
  <c r="Q151" i="2" s="1"/>
  <c r="F117" i="2"/>
  <c r="Q42" i="2"/>
  <c r="P42" i="2"/>
  <c r="O42" i="2"/>
  <c r="N42" i="2"/>
  <c r="M42" i="2"/>
  <c r="L42" i="2"/>
  <c r="K42" i="2"/>
  <c r="J42" i="2"/>
  <c r="I42" i="2"/>
  <c r="H42" i="2"/>
  <c r="G42" i="2"/>
  <c r="F42" i="2"/>
  <c r="Q440" i="2"/>
  <c r="P440" i="2"/>
  <c r="O440" i="2"/>
  <c r="N440" i="2"/>
  <c r="M440" i="2"/>
  <c r="L440" i="2"/>
  <c r="K440" i="2"/>
  <c r="J440" i="2"/>
  <c r="I440" i="2"/>
  <c r="H440" i="2"/>
  <c r="G440" i="2"/>
  <c r="F440" i="2"/>
  <c r="Q434" i="2"/>
  <c r="P434" i="2"/>
  <c r="O434" i="2"/>
  <c r="N434" i="2"/>
  <c r="M434" i="2"/>
  <c r="L434" i="2"/>
  <c r="K434" i="2"/>
  <c r="J434" i="2"/>
  <c r="F434" i="2"/>
  <c r="Q412" i="2"/>
  <c r="P412" i="2"/>
  <c r="P414" i="2" s="1"/>
  <c r="O412" i="2"/>
  <c r="O414" i="2" s="1"/>
  <c r="N412" i="2"/>
  <c r="M412" i="2"/>
  <c r="M414" i="2" s="1"/>
  <c r="L412" i="2"/>
  <c r="L414" i="2" s="1"/>
  <c r="K412" i="2"/>
  <c r="K414" i="2" s="1"/>
  <c r="J412" i="2"/>
  <c r="J414" i="2" s="1"/>
  <c r="I412" i="2"/>
  <c r="I414" i="2" s="1"/>
  <c r="H412" i="2"/>
  <c r="H414" i="2" s="1"/>
  <c r="G412" i="2"/>
  <c r="G414" i="2" s="1"/>
  <c r="F412" i="2"/>
  <c r="Q403" i="2"/>
  <c r="P403" i="2"/>
  <c r="I403" i="2"/>
  <c r="H403" i="2"/>
  <c r="G403" i="2"/>
  <c r="F403" i="2"/>
  <c r="C412" i="2"/>
  <c r="C415" i="2" s="1"/>
  <c r="D412" i="2"/>
  <c r="D414" i="2" s="1"/>
  <c r="Q374" i="2"/>
  <c r="Q112" i="11" s="1"/>
  <c r="P374" i="2"/>
  <c r="P112" i="11" s="1"/>
  <c r="O374" i="2"/>
  <c r="O112" i="11" s="1"/>
  <c r="N374" i="2"/>
  <c r="N112" i="11" s="1"/>
  <c r="M374" i="2"/>
  <c r="M112" i="11" s="1"/>
  <c r="L374" i="2"/>
  <c r="L112" i="11" s="1"/>
  <c r="K374" i="2"/>
  <c r="K112" i="11" s="1"/>
  <c r="J374" i="2"/>
  <c r="J112" i="11" s="1"/>
  <c r="I374" i="2"/>
  <c r="I112" i="11" s="1"/>
  <c r="H374" i="2"/>
  <c r="H112" i="11" s="1"/>
  <c r="G374" i="2"/>
  <c r="G112" i="11" s="1"/>
  <c r="F374" i="2"/>
  <c r="F112" i="11" s="1"/>
  <c r="Q355" i="2"/>
  <c r="Q152" i="11" s="1"/>
  <c r="P355" i="2"/>
  <c r="P152" i="11" s="1"/>
  <c r="O355" i="2"/>
  <c r="O152" i="11" s="1"/>
  <c r="N355" i="2"/>
  <c r="N152" i="11" s="1"/>
  <c r="M355" i="2"/>
  <c r="M152" i="11" s="1"/>
  <c r="L355" i="2"/>
  <c r="L152" i="11" s="1"/>
  <c r="K355" i="2"/>
  <c r="K152" i="11" s="1"/>
  <c r="J355" i="2"/>
  <c r="J152" i="11" s="1"/>
  <c r="I355" i="2"/>
  <c r="I152" i="11" s="1"/>
  <c r="H355" i="2"/>
  <c r="H152" i="11" s="1"/>
  <c r="G355" i="2"/>
  <c r="G152" i="11" s="1"/>
  <c r="F355" i="2"/>
  <c r="F152" i="11" s="1"/>
  <c r="CP337" i="2"/>
  <c r="CP336" i="2"/>
  <c r="CP335" i="2"/>
  <c r="CP334" i="2"/>
  <c r="CA337" i="2"/>
  <c r="CA336" i="2"/>
  <c r="CA335" i="2"/>
  <c r="CA334" i="2"/>
  <c r="BL337" i="2"/>
  <c r="BL336" i="2"/>
  <c r="BL335" i="2"/>
  <c r="BL334" i="2"/>
  <c r="AW337" i="2"/>
  <c r="AW336" i="2"/>
  <c r="AW335" i="2"/>
  <c r="AW334" i="2"/>
  <c r="AH337" i="2"/>
  <c r="AH336" i="2"/>
  <c r="AH335" i="2"/>
  <c r="AH334" i="2"/>
  <c r="Q248" i="2"/>
  <c r="Q251" i="2" s="1"/>
  <c r="P248" i="2"/>
  <c r="P251" i="2" s="1"/>
  <c r="O248" i="2"/>
  <c r="O251" i="2" s="1"/>
  <c r="N248" i="2"/>
  <c r="N251" i="2" s="1"/>
  <c r="M248" i="2"/>
  <c r="M251" i="2" s="1"/>
  <c r="L248" i="2"/>
  <c r="L251" i="2" s="1"/>
  <c r="K248" i="2"/>
  <c r="K251" i="2" s="1"/>
  <c r="J248" i="2"/>
  <c r="J251" i="2" s="1"/>
  <c r="I248" i="2"/>
  <c r="I251" i="2" s="1"/>
  <c r="H248" i="2"/>
  <c r="H251" i="2" s="1"/>
  <c r="G248" i="2"/>
  <c r="G251" i="2" s="1"/>
  <c r="F248" i="2"/>
  <c r="G256" i="2"/>
  <c r="H256" i="2" s="1"/>
  <c r="I256" i="2" s="1"/>
  <c r="J256" i="2" s="1"/>
  <c r="K256" i="2" s="1"/>
  <c r="L256" i="2" s="1"/>
  <c r="M256" i="2" s="1"/>
  <c r="N256" i="2" s="1"/>
  <c r="O256" i="2" s="1"/>
  <c r="P256" i="2" s="1"/>
  <c r="Q256" i="2" s="1"/>
  <c r="Q243" i="2"/>
  <c r="Q324" i="2" s="1"/>
  <c r="P243" i="2"/>
  <c r="P324" i="2" s="1"/>
  <c r="O243" i="2"/>
  <c r="O324" i="2" s="1"/>
  <c r="N243" i="2"/>
  <c r="N324" i="2" s="1"/>
  <c r="M243" i="2"/>
  <c r="M324" i="2" s="1"/>
  <c r="L243" i="2"/>
  <c r="L324" i="2" s="1"/>
  <c r="K243" i="2"/>
  <c r="K324" i="2" s="1"/>
  <c r="J243" i="2"/>
  <c r="J324" i="2" s="1"/>
  <c r="I243" i="2"/>
  <c r="I324" i="2" s="1"/>
  <c r="H243" i="2"/>
  <c r="H324" i="2" s="1"/>
  <c r="G243" i="2"/>
  <c r="G324" i="2" s="1"/>
  <c r="F243" i="2"/>
  <c r="F324" i="2" s="1"/>
  <c r="F87" i="2"/>
  <c r="D70" i="2"/>
  <c r="D74" i="2" s="1"/>
  <c r="D58" i="2"/>
  <c r="C58" i="2"/>
  <c r="Q66" i="2"/>
  <c r="P66" i="2"/>
  <c r="O66" i="2"/>
  <c r="N66" i="2"/>
  <c r="M66" i="2"/>
  <c r="L66" i="2"/>
  <c r="K66" i="2"/>
  <c r="J66" i="2"/>
  <c r="I66" i="2"/>
  <c r="H66" i="2"/>
  <c r="G66" i="2"/>
  <c r="G58" i="2"/>
  <c r="H58" i="2"/>
  <c r="I58" i="2"/>
  <c r="J58" i="2"/>
  <c r="K58" i="2"/>
  <c r="L58" i="2"/>
  <c r="M58" i="2"/>
  <c r="N58" i="2"/>
  <c r="O58" i="2"/>
  <c r="P58" i="2"/>
  <c r="Q58" i="2"/>
  <c r="N51" i="2"/>
  <c r="O51" i="2"/>
  <c r="P51" i="2"/>
  <c r="Q51" i="2"/>
  <c r="G6" i="2"/>
  <c r="H6" i="2" s="1"/>
  <c r="I6" i="2" s="1"/>
  <c r="J6" i="2" s="1"/>
  <c r="K6" i="2" s="1"/>
  <c r="L6" i="2" s="1"/>
  <c r="M6" i="2" s="1"/>
  <c r="N6" i="2" s="1"/>
  <c r="O6" i="2" s="1"/>
  <c r="P6" i="2" s="1"/>
  <c r="Q6" i="2" s="1"/>
  <c r="S324" i="2" l="1"/>
  <c r="S152" i="11"/>
  <c r="D170" i="9"/>
  <c r="D176" i="11"/>
  <c r="D196" i="11" s="1"/>
  <c r="C190" i="2"/>
  <c r="C219" i="2" s="1"/>
  <c r="L415" i="2"/>
  <c r="C414" i="2"/>
  <c r="K415" i="2"/>
  <c r="I415" i="2"/>
  <c r="Q415" i="2"/>
  <c r="H415" i="2"/>
  <c r="J415" i="2"/>
  <c r="N415" i="2"/>
  <c r="Q414" i="2"/>
  <c r="P415" i="2"/>
  <c r="M415" i="2"/>
  <c r="G415" i="2"/>
  <c r="F414" i="2"/>
  <c r="N414" i="2"/>
  <c r="O415" i="2"/>
  <c r="D415" i="2"/>
  <c r="O364" i="2"/>
  <c r="O319" i="2"/>
  <c r="O258" i="2"/>
  <c r="O264" i="2" s="1"/>
  <c r="O266" i="2" s="1"/>
  <c r="P319" i="2"/>
  <c r="P326" i="2" s="1"/>
  <c r="P328" i="2" s="1"/>
  <c r="P258" i="2"/>
  <c r="P264" i="2" s="1"/>
  <c r="P266" i="2" s="1"/>
  <c r="G319" i="2"/>
  <c r="G326" i="2" s="1"/>
  <c r="G328" i="2" s="1"/>
  <c r="G364" i="2"/>
  <c r="G258" i="2"/>
  <c r="G264" i="2" s="1"/>
  <c r="Q246" i="2"/>
  <c r="Q258" i="2"/>
  <c r="Q264" i="2" s="1"/>
  <c r="Q266" i="2" s="1"/>
  <c r="Q319" i="2"/>
  <c r="K258" i="2"/>
  <c r="K264" i="2" s="1"/>
  <c r="N364" i="2"/>
  <c r="L319" i="2"/>
  <c r="L258" i="2"/>
  <c r="N258" i="2"/>
  <c r="N264" i="2" s="1"/>
  <c r="N266" i="2" s="1"/>
  <c r="N275" i="2"/>
  <c r="N277" i="2" s="1"/>
  <c r="J319" i="2"/>
  <c r="N319" i="2"/>
  <c r="H319" i="2"/>
  <c r="H326" i="2" s="1"/>
  <c r="H328" i="2" s="1"/>
  <c r="H258" i="2"/>
  <c r="H264" i="2" s="1"/>
  <c r="M319" i="2"/>
  <c r="M326" i="2" s="1"/>
  <c r="M328" i="2" s="1"/>
  <c r="M258" i="2"/>
  <c r="M264" i="2" s="1"/>
  <c r="M266" i="2" s="1"/>
  <c r="K364" i="2"/>
  <c r="K319" i="2"/>
  <c r="K326" i="2" s="1"/>
  <c r="K328" i="2" s="1"/>
  <c r="I258" i="2"/>
  <c r="I264" i="2" s="1"/>
  <c r="P364" i="2"/>
  <c r="H364" i="2"/>
  <c r="I319" i="2"/>
  <c r="I275" i="2"/>
  <c r="I277" i="2" s="1"/>
  <c r="J258" i="2"/>
  <c r="J264" i="2" s="1"/>
  <c r="J364" i="2"/>
  <c r="L364" i="2"/>
  <c r="AH340" i="2"/>
  <c r="AH342" i="2" s="1"/>
  <c r="M364" i="2"/>
  <c r="AW340" i="2"/>
  <c r="AW342" i="2" s="1"/>
  <c r="I364" i="2"/>
  <c r="Q364" i="2"/>
  <c r="BL340" i="2"/>
  <c r="BL342" i="2" s="1"/>
  <c r="CA340" i="2"/>
  <c r="CA342" i="2" s="1"/>
  <c r="CP340" i="2"/>
  <c r="CP342" i="2" s="1"/>
  <c r="N268" i="2" l="1"/>
  <c r="N269" i="2"/>
  <c r="M268" i="2"/>
  <c r="M269" i="2"/>
  <c r="P269" i="2"/>
  <c r="P268" i="2"/>
  <c r="O268" i="2"/>
  <c r="O269" i="2"/>
  <c r="Q269" i="2"/>
  <c r="Q268" i="2"/>
  <c r="O330" i="2"/>
  <c r="Q330" i="2"/>
  <c r="J330" i="2"/>
  <c r="O326" i="2"/>
  <c r="O328" i="2" s="1"/>
  <c r="N330" i="2"/>
  <c r="J326" i="2"/>
  <c r="J328" i="2" s="1"/>
  <c r="M330" i="2"/>
  <c r="L330" i="2"/>
  <c r="G330" i="2"/>
  <c r="Q326" i="2"/>
  <c r="Q328" i="2" s="1"/>
  <c r="N326" i="2"/>
  <c r="N328" i="2" s="1"/>
  <c r="K330" i="2"/>
  <c r="I330" i="2"/>
  <c r="I326" i="2"/>
  <c r="I328" i="2" s="1"/>
  <c r="H330" i="2"/>
  <c r="P330" i="2"/>
  <c r="L326" i="2"/>
  <c r="L328" i="2" s="1"/>
  <c r="E150" i="9"/>
  <c r="P275" i="2"/>
  <c r="P277" i="2" s="1"/>
  <c r="M275" i="2"/>
  <c r="M277" i="2" s="1"/>
  <c r="O275" i="2"/>
  <c r="O277" i="2" s="1"/>
  <c r="H275" i="2"/>
  <c r="H277" i="2" s="1"/>
  <c r="G275" i="2"/>
  <c r="G277" i="2" s="1"/>
  <c r="J275" i="2"/>
  <c r="J277" i="2" s="1"/>
  <c r="K275" i="2"/>
  <c r="K277" i="2" s="1"/>
  <c r="L275" i="2"/>
  <c r="L277" i="2" s="1"/>
  <c r="Q275" i="2"/>
  <c r="Q277" i="2" s="1"/>
  <c r="F456" i="2" l="1"/>
  <c r="F458" i="2" s="1"/>
  <c r="G454" i="2"/>
  <c r="H454" i="2" s="1"/>
  <c r="D440" i="2"/>
  <c r="C440" i="2"/>
  <c r="D434" i="2"/>
  <c r="C434" i="2"/>
  <c r="G432" i="2"/>
  <c r="Q428" i="2"/>
  <c r="Q91" i="11" s="1"/>
  <c r="Q127" i="11" s="1"/>
  <c r="D428" i="2"/>
  <c r="D91" i="11" s="1"/>
  <c r="D127" i="11" s="1"/>
  <c r="C428" i="2"/>
  <c r="C91" i="11" s="1"/>
  <c r="C127" i="11" s="1"/>
  <c r="J426" i="2"/>
  <c r="K426" i="2" s="1"/>
  <c r="L426" i="2" s="1"/>
  <c r="M426" i="2" s="1"/>
  <c r="N426" i="2" s="1"/>
  <c r="O426" i="2" s="1"/>
  <c r="P426" i="2" s="1"/>
  <c r="Q426" i="2" s="1"/>
  <c r="Q421" i="2"/>
  <c r="S421" i="2" s="1"/>
  <c r="D421" i="2"/>
  <c r="D84" i="9" s="1"/>
  <c r="D111" i="9" s="1"/>
  <c r="C421" i="2"/>
  <c r="C86" i="11" s="1"/>
  <c r="C113" i="11" s="1"/>
  <c r="C80" i="9"/>
  <c r="C123" i="9" s="1"/>
  <c r="P405" i="2"/>
  <c r="I405" i="2"/>
  <c r="H405" i="2"/>
  <c r="G405" i="2"/>
  <c r="F405" i="2"/>
  <c r="D403" i="2"/>
  <c r="D405" i="2" s="1"/>
  <c r="C403" i="2"/>
  <c r="C405" i="2" s="1"/>
  <c r="J401" i="2"/>
  <c r="CM87" i="11"/>
  <c r="CM126" i="11" s="1"/>
  <c r="CL87" i="11"/>
  <c r="CL126" i="11" s="1"/>
  <c r="CK87" i="11"/>
  <c r="CK126" i="11" s="1"/>
  <c r="CJ87" i="11"/>
  <c r="CJ126" i="11" s="1"/>
  <c r="CI87" i="11"/>
  <c r="CI126" i="11" s="1"/>
  <c r="CH87" i="11"/>
  <c r="CH126" i="11" s="1"/>
  <c r="CG87" i="11"/>
  <c r="CG126" i="11" s="1"/>
  <c r="CE87" i="11"/>
  <c r="CE126" i="11" s="1"/>
  <c r="CD87" i="11"/>
  <c r="CD126" i="11" s="1"/>
  <c r="CC87" i="11"/>
  <c r="CC126" i="11" s="1"/>
  <c r="BY87" i="11"/>
  <c r="BY126" i="11" s="1"/>
  <c r="BX87" i="11"/>
  <c r="BX126" i="11" s="1"/>
  <c r="BW87" i="11"/>
  <c r="BW126" i="11" s="1"/>
  <c r="BV87" i="11"/>
  <c r="BV126" i="11" s="1"/>
  <c r="BT87" i="11"/>
  <c r="BT126" i="11" s="1"/>
  <c r="BS87" i="11"/>
  <c r="BS126" i="11" s="1"/>
  <c r="BR87" i="11"/>
  <c r="BR126" i="11" s="1"/>
  <c r="BQ87" i="11"/>
  <c r="BQ126" i="11" s="1"/>
  <c r="BP87" i="11"/>
  <c r="BP126" i="11" s="1"/>
  <c r="BO87" i="11"/>
  <c r="BO126" i="11" s="1"/>
  <c r="BN87" i="11"/>
  <c r="BI87" i="11"/>
  <c r="BI126" i="11" s="1"/>
  <c r="BH87" i="11"/>
  <c r="BH126" i="11" s="1"/>
  <c r="BF87" i="11"/>
  <c r="BF126" i="11" s="1"/>
  <c r="BE87" i="11"/>
  <c r="BE126" i="11" s="1"/>
  <c r="BD87" i="11"/>
  <c r="BD126" i="11" s="1"/>
  <c r="BC87" i="11"/>
  <c r="BC126" i="11" s="1"/>
  <c r="BA87" i="11"/>
  <c r="BA126" i="11" s="1"/>
  <c r="AZ87" i="11"/>
  <c r="AZ126" i="11" s="1"/>
  <c r="AY87" i="11"/>
  <c r="AY126" i="11" s="1"/>
  <c r="AU87" i="11"/>
  <c r="AU126" i="11" s="1"/>
  <c r="AS87" i="11"/>
  <c r="AS126" i="11" s="1"/>
  <c r="AR87" i="11"/>
  <c r="AR126" i="11" s="1"/>
  <c r="AP87" i="11"/>
  <c r="AP126" i="11" s="1"/>
  <c r="AO87" i="11"/>
  <c r="AO126" i="11" s="1"/>
  <c r="AN87" i="11"/>
  <c r="AN126" i="11" s="1"/>
  <c r="AM87" i="11"/>
  <c r="AM126" i="11" s="1"/>
  <c r="AK87" i="11"/>
  <c r="AK126" i="11" s="1"/>
  <c r="AJ87" i="11"/>
  <c r="AJ126" i="11" s="1"/>
  <c r="AE87" i="11"/>
  <c r="AE126" i="11" s="1"/>
  <c r="AD87" i="11"/>
  <c r="AD126" i="11" s="1"/>
  <c r="U87" i="11"/>
  <c r="U126" i="11" s="1"/>
  <c r="P393" i="2"/>
  <c r="P395" i="2" s="1"/>
  <c r="P87" i="11" s="1"/>
  <c r="P126" i="11" s="1"/>
  <c r="O393" i="2"/>
  <c r="O395" i="2" s="1"/>
  <c r="O87" i="11" s="1"/>
  <c r="O126" i="11" s="1"/>
  <c r="N393" i="2"/>
  <c r="N395" i="2" s="1"/>
  <c r="N87" i="11" s="1"/>
  <c r="N126" i="11" s="1"/>
  <c r="M393" i="2"/>
  <c r="M395" i="2" s="1"/>
  <c r="M87" i="11" s="1"/>
  <c r="M126" i="11" s="1"/>
  <c r="K393" i="2"/>
  <c r="K395" i="2" s="1"/>
  <c r="K87" i="11" s="1"/>
  <c r="K126" i="11" s="1"/>
  <c r="J393" i="2"/>
  <c r="J395" i="2" s="1"/>
  <c r="J87" i="11" s="1"/>
  <c r="J126" i="11" s="1"/>
  <c r="I393" i="2"/>
  <c r="I395" i="2" s="1"/>
  <c r="I87" i="11" s="1"/>
  <c r="I126" i="11" s="1"/>
  <c r="H393" i="2"/>
  <c r="H395" i="2" s="1"/>
  <c r="H87" i="11" s="1"/>
  <c r="H126" i="11" s="1"/>
  <c r="G393" i="2"/>
  <c r="G395" i="2" s="1"/>
  <c r="G87" i="11" s="1"/>
  <c r="G126" i="11" s="1"/>
  <c r="F393" i="2"/>
  <c r="F395" i="2" s="1"/>
  <c r="F87" i="11" s="1"/>
  <c r="F126" i="11" s="1"/>
  <c r="D393" i="2"/>
  <c r="D395" i="2" s="1"/>
  <c r="D87" i="11" s="1"/>
  <c r="D126" i="11" s="1"/>
  <c r="C393" i="2"/>
  <c r="C395" i="2" s="1"/>
  <c r="F382" i="2"/>
  <c r="F384" i="2" s="1"/>
  <c r="F75" i="11" s="1"/>
  <c r="D382" i="2"/>
  <c r="D384" i="2" s="1"/>
  <c r="D73" i="9" s="1"/>
  <c r="C382" i="2"/>
  <c r="C384" i="2" s="1"/>
  <c r="H382" i="2"/>
  <c r="H384" i="2" s="1"/>
  <c r="H75" i="11" s="1"/>
  <c r="M138" i="2"/>
  <c r="L137" i="2"/>
  <c r="S373" i="2"/>
  <c r="S371" i="2"/>
  <c r="S370" i="2"/>
  <c r="S369" i="2"/>
  <c r="P360" i="2"/>
  <c r="P362" i="2" s="1"/>
  <c r="P74" i="11" s="1"/>
  <c r="O360" i="2"/>
  <c r="O362" i="2" s="1"/>
  <c r="O74" i="11" s="1"/>
  <c r="N360" i="2"/>
  <c r="N362" i="2" s="1"/>
  <c r="N74" i="11" s="1"/>
  <c r="M360" i="2"/>
  <c r="M362" i="2" s="1"/>
  <c r="M74" i="11" s="1"/>
  <c r="K360" i="2"/>
  <c r="K362" i="2" s="1"/>
  <c r="K74" i="11" s="1"/>
  <c r="J360" i="2"/>
  <c r="J362" i="2" s="1"/>
  <c r="J74" i="11" s="1"/>
  <c r="I360" i="2"/>
  <c r="I362" i="2" s="1"/>
  <c r="I74" i="11" s="1"/>
  <c r="H360" i="2"/>
  <c r="H362" i="2" s="1"/>
  <c r="H74" i="11" s="1"/>
  <c r="G360" i="2"/>
  <c r="G362" i="2" s="1"/>
  <c r="G74" i="11" s="1"/>
  <c r="F360" i="2"/>
  <c r="F362" i="2" s="1"/>
  <c r="F74" i="11" s="1"/>
  <c r="D360" i="2"/>
  <c r="D362" i="2" s="1"/>
  <c r="D72" i="9" s="1"/>
  <c r="C360" i="2"/>
  <c r="C362" i="2" s="1"/>
  <c r="C72" i="9" s="1"/>
  <c r="L136" i="2"/>
  <c r="P340" i="2"/>
  <c r="P342" i="2" s="1"/>
  <c r="P344" i="2" s="1"/>
  <c r="O340" i="2"/>
  <c r="O342" i="2" s="1"/>
  <c r="O344" i="2" s="1"/>
  <c r="N340" i="2"/>
  <c r="N342" i="2" s="1"/>
  <c r="N344" i="2" s="1"/>
  <c r="M340" i="2"/>
  <c r="M342" i="2" s="1"/>
  <c r="M344" i="2" s="1"/>
  <c r="K340" i="2"/>
  <c r="K342" i="2" s="1"/>
  <c r="K344" i="2" s="1"/>
  <c r="J340" i="2"/>
  <c r="J342" i="2" s="1"/>
  <c r="J344" i="2" s="1"/>
  <c r="I340" i="2"/>
  <c r="I342" i="2" s="1"/>
  <c r="I344" i="2" s="1"/>
  <c r="H340" i="2"/>
  <c r="H342" i="2" s="1"/>
  <c r="H344" i="2" s="1"/>
  <c r="G340" i="2"/>
  <c r="G342" i="2" s="1"/>
  <c r="G344" i="2" s="1"/>
  <c r="F340" i="2"/>
  <c r="F342" i="2" s="1"/>
  <c r="F344" i="2" s="1"/>
  <c r="D340" i="2"/>
  <c r="D342" i="2" s="1"/>
  <c r="D344" i="2" s="1"/>
  <c r="C340" i="2"/>
  <c r="C342" i="2" s="1"/>
  <c r="C344" i="2" s="1"/>
  <c r="S337" i="2"/>
  <c r="S336" i="2"/>
  <c r="M134" i="2"/>
  <c r="D328" i="2"/>
  <c r="D146" i="9" s="1"/>
  <c r="C328" i="2"/>
  <c r="F315" i="2"/>
  <c r="D313" i="2"/>
  <c r="C313" i="2"/>
  <c r="P296" i="2"/>
  <c r="P298" i="2" s="1"/>
  <c r="P144" i="11" s="1"/>
  <c r="O296" i="2"/>
  <c r="O298" i="2" s="1"/>
  <c r="O144" i="11" s="1"/>
  <c r="N296" i="2"/>
  <c r="N298" i="2" s="1"/>
  <c r="N144" i="11" s="1"/>
  <c r="M296" i="2"/>
  <c r="M298" i="2" s="1"/>
  <c r="M144" i="11" s="1"/>
  <c r="K296" i="2"/>
  <c r="K298" i="2" s="1"/>
  <c r="K144" i="11" s="1"/>
  <c r="J296" i="2"/>
  <c r="J298" i="2" s="1"/>
  <c r="J144" i="11" s="1"/>
  <c r="I296" i="2"/>
  <c r="I298" i="2" s="1"/>
  <c r="I144" i="11" s="1"/>
  <c r="H296" i="2"/>
  <c r="H298" i="2" s="1"/>
  <c r="H144" i="11" s="1"/>
  <c r="G296" i="2"/>
  <c r="G298" i="2" s="1"/>
  <c r="G144" i="11" s="1"/>
  <c r="D296" i="2"/>
  <c r="D298" i="2" s="1"/>
  <c r="D307" i="2" s="1"/>
  <c r="C296" i="2"/>
  <c r="C298" i="2" s="1"/>
  <c r="C307" i="2" s="1"/>
  <c r="M133" i="2"/>
  <c r="P280" i="2"/>
  <c r="P283" i="2" s="1"/>
  <c r="P140" i="11" s="1"/>
  <c r="O280" i="2"/>
  <c r="O283" i="2" s="1"/>
  <c r="O140" i="11" s="1"/>
  <c r="N280" i="2"/>
  <c r="N283" i="2" s="1"/>
  <c r="N140" i="11" s="1"/>
  <c r="M280" i="2"/>
  <c r="M283" i="2" s="1"/>
  <c r="M140" i="11" s="1"/>
  <c r="I280" i="2"/>
  <c r="I283" i="2" s="1"/>
  <c r="I140" i="11" s="1"/>
  <c r="H280" i="2"/>
  <c r="H283" i="2" s="1"/>
  <c r="H140" i="11" s="1"/>
  <c r="G280" i="2"/>
  <c r="G283" i="2" s="1"/>
  <c r="G140" i="11" s="1"/>
  <c r="D275" i="2"/>
  <c r="D280" i="2" s="1"/>
  <c r="D283" i="2" s="1"/>
  <c r="D285" i="2" s="1"/>
  <c r="C275" i="2"/>
  <c r="C280" i="2" s="1"/>
  <c r="C283" i="2" s="1"/>
  <c r="C285" i="2" s="1"/>
  <c r="D266" i="2"/>
  <c r="D136" i="11" s="1"/>
  <c r="C266" i="2"/>
  <c r="C136" i="11" s="1"/>
  <c r="L262" i="2"/>
  <c r="K262" i="2"/>
  <c r="J262" i="2"/>
  <c r="I262" i="2"/>
  <c r="H262" i="2"/>
  <c r="G262" i="2"/>
  <c r="F262" i="2"/>
  <c r="S260" i="2"/>
  <c r="P246" i="2"/>
  <c r="N246" i="2"/>
  <c r="M64" i="11"/>
  <c r="M154" i="11" s="1"/>
  <c r="K64" i="11"/>
  <c r="K154" i="11" s="1"/>
  <c r="J246" i="2"/>
  <c r="I64" i="11"/>
  <c r="I154" i="11" s="1"/>
  <c r="G64" i="11"/>
  <c r="G154" i="11" s="1"/>
  <c r="F251" i="2"/>
  <c r="P249" i="2"/>
  <c r="N249" i="2"/>
  <c r="M249" i="2"/>
  <c r="K249" i="2"/>
  <c r="J249" i="2"/>
  <c r="I249" i="2"/>
  <c r="H249" i="2"/>
  <c r="G249" i="2"/>
  <c r="F249" i="2"/>
  <c r="AF203" i="11"/>
  <c r="AE203" i="11"/>
  <c r="AD203" i="11"/>
  <c r="AC203" i="11"/>
  <c r="AA203" i="11"/>
  <c r="Z203" i="11"/>
  <c r="X203" i="11"/>
  <c r="U203" i="11"/>
  <c r="P236" i="2"/>
  <c r="P203" i="11" s="1"/>
  <c r="O236" i="2"/>
  <c r="O203" i="11" s="1"/>
  <c r="N236" i="2"/>
  <c r="N203" i="11" s="1"/>
  <c r="M236" i="2"/>
  <c r="M203" i="11" s="1"/>
  <c r="L236" i="2"/>
  <c r="L203" i="11" s="1"/>
  <c r="K236" i="2"/>
  <c r="K203" i="11" s="1"/>
  <c r="J236" i="2"/>
  <c r="J203" i="11" s="1"/>
  <c r="I236" i="2"/>
  <c r="I203" i="11" s="1"/>
  <c r="H236" i="2"/>
  <c r="H203" i="11" s="1"/>
  <c r="G236" i="2"/>
  <c r="G203" i="11" s="1"/>
  <c r="F236" i="2"/>
  <c r="F203" i="11" s="1"/>
  <c r="Q236" i="2"/>
  <c r="Q203" i="11" s="1"/>
  <c r="P230" i="2"/>
  <c r="Q230" i="2" s="1"/>
  <c r="F226" i="2"/>
  <c r="G223" i="2" s="1"/>
  <c r="G226" i="2" s="1"/>
  <c r="G214" i="2"/>
  <c r="F194" i="2"/>
  <c r="C33" i="11"/>
  <c r="C32" i="9" s="1"/>
  <c r="G182" i="2"/>
  <c r="H182" i="2" s="1"/>
  <c r="I182" i="2" s="1"/>
  <c r="J182" i="2" s="1"/>
  <c r="K182" i="2" s="1"/>
  <c r="L182" i="2" s="1"/>
  <c r="M182" i="2" s="1"/>
  <c r="N182" i="2" s="1"/>
  <c r="O182" i="2" s="1"/>
  <c r="P182" i="2" s="1"/>
  <c r="Q182" i="2" s="1"/>
  <c r="D178" i="2"/>
  <c r="G169" i="2"/>
  <c r="H169" i="2" s="1"/>
  <c r="I169" i="2" s="1"/>
  <c r="J169" i="2" s="1"/>
  <c r="K169" i="2" s="1"/>
  <c r="L169" i="2" s="1"/>
  <c r="M169" i="2" s="1"/>
  <c r="N169" i="2" s="1"/>
  <c r="O169" i="2" s="1"/>
  <c r="P169" i="2" s="1"/>
  <c r="Q169" i="2" s="1"/>
  <c r="F161" i="2"/>
  <c r="O32" i="11"/>
  <c r="N32" i="11"/>
  <c r="M32" i="11"/>
  <c r="L32" i="11"/>
  <c r="K32" i="11"/>
  <c r="J32" i="11"/>
  <c r="I32" i="11"/>
  <c r="H32" i="11"/>
  <c r="G32" i="11"/>
  <c r="F32" i="11"/>
  <c r="D155" i="2"/>
  <c r="P139" i="2"/>
  <c r="O139" i="2"/>
  <c r="N139" i="2"/>
  <c r="K139" i="2"/>
  <c r="J139" i="2"/>
  <c r="I139" i="2"/>
  <c r="H139" i="2"/>
  <c r="G139" i="2"/>
  <c r="F139" i="2"/>
  <c r="A139" i="2"/>
  <c r="P138" i="2"/>
  <c r="O138" i="2"/>
  <c r="N138" i="2"/>
  <c r="K138" i="2"/>
  <c r="J138" i="2"/>
  <c r="I138" i="2"/>
  <c r="H138" i="2"/>
  <c r="G138" i="2"/>
  <c r="F138" i="2"/>
  <c r="A138" i="2"/>
  <c r="P137" i="2"/>
  <c r="O137" i="2"/>
  <c r="N137" i="2"/>
  <c r="K137" i="2"/>
  <c r="J137" i="2"/>
  <c r="I137" i="2"/>
  <c r="H137" i="2"/>
  <c r="G137" i="2"/>
  <c r="F137" i="2"/>
  <c r="A137" i="2"/>
  <c r="P136" i="2"/>
  <c r="O136" i="2"/>
  <c r="N136" i="2"/>
  <c r="K136" i="2"/>
  <c r="J136" i="2"/>
  <c r="I136" i="2"/>
  <c r="H136" i="2"/>
  <c r="G136" i="2"/>
  <c r="F136" i="2"/>
  <c r="A136" i="2"/>
  <c r="P135" i="2"/>
  <c r="O135" i="2"/>
  <c r="N135" i="2"/>
  <c r="K135" i="2"/>
  <c r="J135" i="2"/>
  <c r="I135" i="2"/>
  <c r="H135" i="2"/>
  <c r="G135" i="2"/>
  <c r="F135" i="2"/>
  <c r="A135" i="2"/>
  <c r="P134" i="2"/>
  <c r="O134" i="2"/>
  <c r="N134" i="2"/>
  <c r="K134" i="2"/>
  <c r="J134" i="2"/>
  <c r="I134" i="2"/>
  <c r="H134" i="2"/>
  <c r="A134" i="2"/>
  <c r="P133" i="2"/>
  <c r="O133" i="2"/>
  <c r="N133" i="2"/>
  <c r="K133" i="2"/>
  <c r="J133" i="2"/>
  <c r="I133" i="2"/>
  <c r="H133" i="2"/>
  <c r="A133" i="2"/>
  <c r="F90" i="2"/>
  <c r="F23" i="11" s="1"/>
  <c r="U112" i="11"/>
  <c r="F79" i="2"/>
  <c r="F83" i="2" s="1"/>
  <c r="G79" i="2" s="1"/>
  <c r="V112" i="11"/>
  <c r="F70" i="2"/>
  <c r="F74" i="2" s="1"/>
  <c r="G70" i="2" s="1"/>
  <c r="F66" i="2"/>
  <c r="L16" i="11"/>
  <c r="H16" i="11"/>
  <c r="F58" i="2"/>
  <c r="F16" i="11" s="1"/>
  <c r="M51" i="2"/>
  <c r="M15" i="11" s="1"/>
  <c r="L51" i="2"/>
  <c r="L15" i="11" s="1"/>
  <c r="K51" i="2"/>
  <c r="K15" i="11" s="1"/>
  <c r="J51" i="2"/>
  <c r="J15" i="11" s="1"/>
  <c r="I51" i="2"/>
  <c r="I15" i="11" s="1"/>
  <c r="H51" i="2"/>
  <c r="H15" i="11" s="1"/>
  <c r="G51" i="2"/>
  <c r="G15" i="11" s="1"/>
  <c r="F51" i="2"/>
  <c r="D51" i="2"/>
  <c r="C51" i="2"/>
  <c r="C15" i="11" s="1"/>
  <c r="C15" i="9" s="1"/>
  <c r="CN15" i="11"/>
  <c r="CP15" i="11" s="1"/>
  <c r="J15" i="9" s="1"/>
  <c r="D42" i="2"/>
  <c r="D14" i="11" s="1"/>
  <c r="C42" i="2"/>
  <c r="C14" i="11" s="1"/>
  <c r="C14" i="9" s="1"/>
  <c r="AB203" i="11"/>
  <c r="W203" i="11"/>
  <c r="C201" i="11"/>
  <c r="CP195" i="11"/>
  <c r="CA195" i="11"/>
  <c r="BL195" i="11"/>
  <c r="AW195" i="11"/>
  <c r="AH195" i="11"/>
  <c r="S195" i="11"/>
  <c r="CP194" i="11"/>
  <c r="CA194" i="11"/>
  <c r="BL194" i="11"/>
  <c r="AW194" i="11"/>
  <c r="AH194" i="11"/>
  <c r="S194" i="11"/>
  <c r="C189" i="11"/>
  <c r="CP186" i="11"/>
  <c r="CA186" i="11"/>
  <c r="BL186" i="11"/>
  <c r="AW186" i="11"/>
  <c r="AH186" i="11"/>
  <c r="S186" i="11"/>
  <c r="S183" i="11"/>
  <c r="D166" i="11"/>
  <c r="CP165" i="11"/>
  <c r="CA165" i="11"/>
  <c r="BL165" i="11"/>
  <c r="AW165" i="11"/>
  <c r="AH165" i="11"/>
  <c r="S165" i="11"/>
  <c r="D164" i="11"/>
  <c r="C164" i="11"/>
  <c r="A150" i="11"/>
  <c r="P148" i="11"/>
  <c r="O148" i="11"/>
  <c r="N148" i="11"/>
  <c r="M148" i="11"/>
  <c r="K148" i="11"/>
  <c r="J148" i="11"/>
  <c r="I148" i="11"/>
  <c r="H148" i="11"/>
  <c r="G148" i="11"/>
  <c r="A146" i="11"/>
  <c r="D144" i="11"/>
  <c r="A138" i="11"/>
  <c r="D122" i="9"/>
  <c r="C122" i="9"/>
  <c r="U123" i="11"/>
  <c r="P171" i="11"/>
  <c r="O171" i="11"/>
  <c r="N171" i="11"/>
  <c r="K171" i="11"/>
  <c r="I171" i="11"/>
  <c r="H171" i="11"/>
  <c r="G171" i="11"/>
  <c r="F171" i="11"/>
  <c r="D110" i="9"/>
  <c r="C110" i="9"/>
  <c r="D105" i="11"/>
  <c r="C105" i="11"/>
  <c r="CP104" i="11"/>
  <c r="CA104" i="11"/>
  <c r="BL104" i="11"/>
  <c r="AW104" i="11"/>
  <c r="AH104" i="11"/>
  <c r="S104" i="11"/>
  <c r="D104" i="11"/>
  <c r="C104" i="11"/>
  <c r="D103" i="11"/>
  <c r="C103" i="11"/>
  <c r="P91" i="11"/>
  <c r="P127" i="11" s="1"/>
  <c r="O91" i="11"/>
  <c r="O127" i="11" s="1"/>
  <c r="N91" i="11"/>
  <c r="N127" i="11" s="1"/>
  <c r="M91" i="11"/>
  <c r="M127" i="11" s="1"/>
  <c r="L91" i="11"/>
  <c r="L127" i="11" s="1"/>
  <c r="K91" i="11"/>
  <c r="K127" i="11" s="1"/>
  <c r="J91" i="11"/>
  <c r="J127" i="11" s="1"/>
  <c r="I91" i="11"/>
  <c r="I127" i="11" s="1"/>
  <c r="H91" i="11"/>
  <c r="H127" i="11" s="1"/>
  <c r="G91" i="11"/>
  <c r="G127" i="11" s="1"/>
  <c r="F91" i="11"/>
  <c r="F127" i="11" s="1"/>
  <c r="CN87" i="11"/>
  <c r="CN126" i="11" s="1"/>
  <c r="CF87" i="11"/>
  <c r="CF126" i="11" s="1"/>
  <c r="BU87" i="11"/>
  <c r="BU126" i="11" s="1"/>
  <c r="BJ87" i="11"/>
  <c r="BJ126" i="11" s="1"/>
  <c r="BG87" i="11"/>
  <c r="BG126" i="11" s="1"/>
  <c r="BB87" i="11"/>
  <c r="BB126" i="11" s="1"/>
  <c r="AT87" i="11"/>
  <c r="AT126" i="11" s="1"/>
  <c r="AQ87" i="11"/>
  <c r="AQ126" i="11" s="1"/>
  <c r="AL87" i="11"/>
  <c r="AL126" i="11" s="1"/>
  <c r="AF87" i="11"/>
  <c r="AF126" i="11" s="1"/>
  <c r="V86" i="11"/>
  <c r="V113" i="11" s="1"/>
  <c r="U86" i="11"/>
  <c r="U113" i="11" s="1"/>
  <c r="P86" i="11"/>
  <c r="P113" i="11" s="1"/>
  <c r="O86" i="11"/>
  <c r="O113" i="11" s="1"/>
  <c r="N86" i="11"/>
  <c r="N113" i="11" s="1"/>
  <c r="M86" i="11"/>
  <c r="M113" i="11" s="1"/>
  <c r="L86" i="11"/>
  <c r="L113" i="11" s="1"/>
  <c r="K86" i="11"/>
  <c r="K113" i="11" s="1"/>
  <c r="J86" i="11"/>
  <c r="J113" i="11" s="1"/>
  <c r="I86" i="11"/>
  <c r="I113" i="11" s="1"/>
  <c r="H86" i="11"/>
  <c r="H113" i="11" s="1"/>
  <c r="G86" i="11"/>
  <c r="G113" i="11" s="1"/>
  <c r="F86" i="11"/>
  <c r="F113" i="11" s="1"/>
  <c r="W82" i="11"/>
  <c r="W125" i="11" s="1"/>
  <c r="V82" i="11"/>
  <c r="V125" i="11" s="1"/>
  <c r="F82" i="11"/>
  <c r="F125" i="11" s="1"/>
  <c r="AB81" i="11"/>
  <c r="AA81" i="11"/>
  <c r="Z81" i="11"/>
  <c r="Y81" i="11"/>
  <c r="X81" i="11"/>
  <c r="W81" i="11"/>
  <c r="V81" i="11"/>
  <c r="U81" i="11"/>
  <c r="Q81" i="11"/>
  <c r="Q123" i="11" s="1"/>
  <c r="P81" i="11"/>
  <c r="P123" i="11" s="1"/>
  <c r="I81" i="11"/>
  <c r="I123" i="11" s="1"/>
  <c r="H81" i="11"/>
  <c r="H123" i="11" s="1"/>
  <c r="G81" i="11"/>
  <c r="G123" i="11" s="1"/>
  <c r="F81" i="11"/>
  <c r="F123" i="11" s="1"/>
  <c r="O64" i="11"/>
  <c r="O154" i="11" s="1"/>
  <c r="N64" i="11"/>
  <c r="N154" i="11" s="1"/>
  <c r="J64" i="11"/>
  <c r="J154" i="11" s="1"/>
  <c r="H64" i="11"/>
  <c r="H154" i="11" s="1"/>
  <c r="D64" i="11"/>
  <c r="D154" i="11" s="1"/>
  <c r="C64" i="11"/>
  <c r="CP61" i="11"/>
  <c r="CA61" i="11"/>
  <c r="BL61" i="11"/>
  <c r="AW61" i="11"/>
  <c r="AH61" i="11"/>
  <c r="S61" i="11"/>
  <c r="D60" i="11"/>
  <c r="C60" i="11"/>
  <c r="D48" i="11"/>
  <c r="C48" i="11"/>
  <c r="C46" i="9" s="1"/>
  <c r="C38" i="9"/>
  <c r="C38" i="11"/>
  <c r="C37" i="9" s="1"/>
  <c r="C32" i="11"/>
  <c r="C31" i="9" s="1"/>
  <c r="D23" i="11"/>
  <c r="D23" i="9" s="1"/>
  <c r="C23" i="11"/>
  <c r="C23" i="9" s="1"/>
  <c r="D22" i="11"/>
  <c r="D22" i="9" s="1"/>
  <c r="AB21" i="11"/>
  <c r="AA21" i="11"/>
  <c r="Z21" i="11"/>
  <c r="Y21" i="11"/>
  <c r="X21" i="11"/>
  <c r="W21" i="11"/>
  <c r="V21" i="11"/>
  <c r="U21" i="11"/>
  <c r="D21" i="11"/>
  <c r="D21" i="9" s="1"/>
  <c r="C21" i="11"/>
  <c r="D20" i="11"/>
  <c r="D20" i="9" s="1"/>
  <c r="C20" i="11"/>
  <c r="C20" i="9" s="1"/>
  <c r="AB16" i="11"/>
  <c r="AA16" i="11"/>
  <c r="Z16" i="11"/>
  <c r="Y16" i="11"/>
  <c r="X16" i="11"/>
  <c r="W16" i="11"/>
  <c r="V16" i="11"/>
  <c r="U16" i="11"/>
  <c r="Q16" i="11"/>
  <c r="S16" i="11" s="1"/>
  <c r="P16" i="11"/>
  <c r="O16" i="11"/>
  <c r="N16" i="11"/>
  <c r="M16" i="11"/>
  <c r="K16" i="11"/>
  <c r="J16" i="11"/>
  <c r="I16" i="11"/>
  <c r="G16" i="11"/>
  <c r="D16" i="11"/>
  <c r="D16" i="9" s="1"/>
  <c r="C16" i="11"/>
  <c r="C16" i="9" s="1"/>
  <c r="AC15" i="11"/>
  <c r="AB15" i="11"/>
  <c r="AA15" i="11"/>
  <c r="Z15" i="11"/>
  <c r="Y15" i="11"/>
  <c r="X15" i="11"/>
  <c r="W15" i="11"/>
  <c r="V15" i="11"/>
  <c r="U15" i="11"/>
  <c r="Q15" i="11"/>
  <c r="S15" i="11" s="1"/>
  <c r="P15" i="11"/>
  <c r="O15" i="11"/>
  <c r="N15" i="11"/>
  <c r="F15" i="11"/>
  <c r="Q14" i="11"/>
  <c r="P14" i="11"/>
  <c r="O14" i="11"/>
  <c r="N14" i="11"/>
  <c r="M14" i="11"/>
  <c r="L14" i="11"/>
  <c r="K14" i="11"/>
  <c r="J14" i="11"/>
  <c r="I14" i="11"/>
  <c r="H14" i="11"/>
  <c r="G14" i="11"/>
  <c r="F14" i="11"/>
  <c r="D13" i="11"/>
  <c r="D13" i="9" s="1"/>
  <c r="C13" i="11"/>
  <c r="C13" i="9" s="1"/>
  <c r="D12" i="11"/>
  <c r="D12" i="9" s="1"/>
  <c r="C12" i="11"/>
  <c r="C12" i="9" s="1"/>
  <c r="F7" i="11"/>
  <c r="F62" i="11" s="1"/>
  <c r="CN6" i="11"/>
  <c r="CN61" i="11" s="1"/>
  <c r="CM6" i="11"/>
  <c r="CM61" i="11" s="1"/>
  <c r="CL6" i="11"/>
  <c r="CK6" i="11"/>
  <c r="CJ6" i="11"/>
  <c r="CI6" i="11"/>
  <c r="CI165" i="11" s="1"/>
  <c r="CH6" i="11"/>
  <c r="CH61" i="11" s="1"/>
  <c r="CG6" i="11"/>
  <c r="CG61" i="11" s="1"/>
  <c r="CF6" i="11"/>
  <c r="CF61" i="11" s="1"/>
  <c r="CE6" i="11"/>
  <c r="CE61" i="11" s="1"/>
  <c r="CD6" i="11"/>
  <c r="CC6" i="11"/>
  <c r="BY6" i="11"/>
  <c r="BY165" i="11" s="1"/>
  <c r="BX6" i="11"/>
  <c r="BX61" i="11" s="1"/>
  <c r="BW6" i="11"/>
  <c r="BW61" i="11" s="1"/>
  <c r="BV6" i="11"/>
  <c r="BV61" i="11" s="1"/>
  <c r="BU6" i="11"/>
  <c r="BU61" i="11" s="1"/>
  <c r="BT6" i="11"/>
  <c r="BS6" i="11"/>
  <c r="BR6" i="11"/>
  <c r="BQ6" i="11"/>
  <c r="BQ165" i="11" s="1"/>
  <c r="BP6" i="11"/>
  <c r="BP61" i="11" s="1"/>
  <c r="BO6" i="11"/>
  <c r="BO61" i="11" s="1"/>
  <c r="BN6" i="11"/>
  <c r="BN61" i="11" s="1"/>
  <c r="BJ6" i="11"/>
  <c r="BI6" i="11"/>
  <c r="BH6" i="11"/>
  <c r="BG6" i="11"/>
  <c r="BF6" i="11"/>
  <c r="BE6" i="11"/>
  <c r="BE61" i="11" s="1"/>
  <c r="BD6" i="11"/>
  <c r="BD61" i="11" s="1"/>
  <c r="BC6" i="11"/>
  <c r="BC61" i="11" s="1"/>
  <c r="BB6" i="11"/>
  <c r="BA6" i="11"/>
  <c r="AZ6" i="11"/>
  <c r="AY6" i="11"/>
  <c r="AU6" i="11"/>
  <c r="AT6" i="11"/>
  <c r="AT61" i="11" s="1"/>
  <c r="AS6" i="11"/>
  <c r="AS61" i="11" s="1"/>
  <c r="AR6" i="11"/>
  <c r="AQ6" i="11"/>
  <c r="AP6" i="11"/>
  <c r="AO6" i="11"/>
  <c r="AO165" i="11" s="1"/>
  <c r="AN6" i="11"/>
  <c r="AM6" i="11"/>
  <c r="AL6" i="11"/>
  <c r="AL61" i="11" s="1"/>
  <c r="AK6" i="11"/>
  <c r="AK61" i="11" s="1"/>
  <c r="AJ6" i="11"/>
  <c r="AF6" i="11"/>
  <c r="AE6" i="11"/>
  <c r="AE165" i="11" s="1"/>
  <c r="AD6" i="11"/>
  <c r="AC6" i="11"/>
  <c r="AB6" i="11"/>
  <c r="AB61" i="11" s="1"/>
  <c r="AA6" i="11"/>
  <c r="AA61" i="11" s="1"/>
  <c r="Z6" i="11"/>
  <c r="Y6" i="11"/>
  <c r="X6" i="11"/>
  <c r="W6" i="11"/>
  <c r="W165" i="11" s="1"/>
  <c r="V6" i="11"/>
  <c r="U6" i="11"/>
  <c r="Q6" i="11"/>
  <c r="P6" i="11"/>
  <c r="O6" i="11"/>
  <c r="N6" i="11"/>
  <c r="M6" i="11"/>
  <c r="M165" i="11" s="1"/>
  <c r="L6" i="11"/>
  <c r="K6" i="11"/>
  <c r="J6" i="11"/>
  <c r="I6" i="11"/>
  <c r="H6" i="11"/>
  <c r="G6" i="11"/>
  <c r="F6" i="11"/>
  <c r="CP5" i="11"/>
  <c r="CN5" i="11"/>
  <c r="CM5" i="11"/>
  <c r="CL5" i="11"/>
  <c r="CK5" i="11"/>
  <c r="CJ5" i="11"/>
  <c r="CI5" i="11"/>
  <c r="CI164" i="11" s="1"/>
  <c r="CH5" i="11"/>
  <c r="CG5" i="11"/>
  <c r="CF5" i="11"/>
  <c r="CE5" i="11"/>
  <c r="CD5" i="11"/>
  <c r="CC5" i="11"/>
  <c r="CA5" i="11"/>
  <c r="BY5" i="11"/>
  <c r="BY164" i="11" s="1"/>
  <c r="BX5" i="11"/>
  <c r="BW5" i="11"/>
  <c r="BV5" i="11"/>
  <c r="BU5" i="11"/>
  <c r="BT5" i="11"/>
  <c r="BS5" i="11"/>
  <c r="BR5" i="11"/>
  <c r="BQ5" i="11"/>
  <c r="BQ164" i="11" s="1"/>
  <c r="BP5" i="11"/>
  <c r="BO5" i="11"/>
  <c r="BN5" i="11"/>
  <c r="BL5" i="11"/>
  <c r="BJ5" i="11"/>
  <c r="BI5" i="11"/>
  <c r="BH5" i="11"/>
  <c r="BG5" i="11"/>
  <c r="BG164" i="11" s="1"/>
  <c r="BF5" i="11"/>
  <c r="BE5" i="11"/>
  <c r="BD5" i="11"/>
  <c r="BC5" i="11"/>
  <c r="BB5" i="11"/>
  <c r="BB60" i="11" s="1"/>
  <c r="BA5" i="11"/>
  <c r="AZ5" i="11"/>
  <c r="AY5" i="11"/>
  <c r="AY164" i="11" s="1"/>
  <c r="AW5" i="11"/>
  <c r="AU5" i="11"/>
  <c r="AT5" i="11"/>
  <c r="AS5" i="11"/>
  <c r="AR5" i="11"/>
  <c r="AQ5" i="11"/>
  <c r="AP5" i="11"/>
  <c r="AO5" i="11"/>
  <c r="AO164" i="11" s="1"/>
  <c r="AN5" i="11"/>
  <c r="AM5" i="11"/>
  <c r="AL5" i="11"/>
  <c r="AK5" i="11"/>
  <c r="AJ5" i="11"/>
  <c r="AH5" i="11"/>
  <c r="AF5" i="11"/>
  <c r="AE5" i="11"/>
  <c r="AE164" i="11" s="1"/>
  <c r="AD5" i="11"/>
  <c r="AC5" i="11"/>
  <c r="AB5" i="11"/>
  <c r="AA5" i="11"/>
  <c r="AA164" i="11" s="1"/>
  <c r="Z5" i="11"/>
  <c r="Y5" i="11"/>
  <c r="X5" i="11"/>
  <c r="W5" i="11"/>
  <c r="W164" i="11" s="1"/>
  <c r="V5" i="11"/>
  <c r="U5" i="11"/>
  <c r="S5" i="11"/>
  <c r="Q5" i="11"/>
  <c r="Q164" i="11" s="1"/>
  <c r="P5" i="11"/>
  <c r="O5" i="11"/>
  <c r="N5" i="11"/>
  <c r="M5" i="11"/>
  <c r="M164" i="11" s="1"/>
  <c r="L5" i="11"/>
  <c r="K5" i="11"/>
  <c r="J5" i="11"/>
  <c r="I5" i="11"/>
  <c r="I164" i="11" s="1"/>
  <c r="H5" i="11"/>
  <c r="G5" i="11"/>
  <c r="F5" i="11"/>
  <c r="C195" i="9"/>
  <c r="C183" i="9"/>
  <c r="J160" i="9"/>
  <c r="I160" i="9"/>
  <c r="H160" i="9"/>
  <c r="G160" i="9"/>
  <c r="F160" i="9"/>
  <c r="E160" i="9"/>
  <c r="D160" i="9"/>
  <c r="C160" i="9"/>
  <c r="J158" i="9"/>
  <c r="I158" i="9"/>
  <c r="H158" i="9"/>
  <c r="G158" i="9"/>
  <c r="F158" i="9"/>
  <c r="E158" i="9"/>
  <c r="D158" i="9"/>
  <c r="C158" i="9"/>
  <c r="A148" i="9"/>
  <c r="A144" i="9"/>
  <c r="A136" i="9"/>
  <c r="J103" i="9"/>
  <c r="I103" i="9"/>
  <c r="H103" i="9"/>
  <c r="G103" i="9"/>
  <c r="F103" i="9"/>
  <c r="E103" i="9"/>
  <c r="D103" i="9"/>
  <c r="C103" i="9"/>
  <c r="J102" i="9"/>
  <c r="I102" i="9"/>
  <c r="H102" i="9"/>
  <c r="G102" i="9"/>
  <c r="F102" i="9"/>
  <c r="E102" i="9"/>
  <c r="D102" i="9"/>
  <c r="C102" i="9"/>
  <c r="J101" i="9"/>
  <c r="I101" i="9"/>
  <c r="H101" i="9"/>
  <c r="G101" i="9"/>
  <c r="F101" i="9"/>
  <c r="E101" i="9"/>
  <c r="D101" i="9"/>
  <c r="C101" i="9"/>
  <c r="D62" i="9"/>
  <c r="D152" i="9" s="1"/>
  <c r="J60" i="9"/>
  <c r="I60" i="9"/>
  <c r="H60" i="9"/>
  <c r="G60" i="9"/>
  <c r="F60" i="9"/>
  <c r="E60" i="9"/>
  <c r="D60" i="9"/>
  <c r="C60" i="9"/>
  <c r="J58" i="9"/>
  <c r="I58" i="9"/>
  <c r="H58" i="9"/>
  <c r="G58" i="9"/>
  <c r="F58" i="9"/>
  <c r="E58" i="9"/>
  <c r="D58" i="9"/>
  <c r="C58" i="9"/>
  <c r="L264" i="2" l="1"/>
  <c r="L266" i="2" s="1"/>
  <c r="D142" i="9"/>
  <c r="C62" i="9"/>
  <c r="C152" i="9" s="1"/>
  <c r="C154" i="11"/>
  <c r="X187" i="11"/>
  <c r="AA187" i="11"/>
  <c r="AB187" i="11"/>
  <c r="Y187" i="11"/>
  <c r="Z187" i="11"/>
  <c r="F174" i="2"/>
  <c r="D186" i="2"/>
  <c r="D184" i="2"/>
  <c r="D190" i="2" s="1"/>
  <c r="D219" i="2" s="1"/>
  <c r="D198" i="11"/>
  <c r="D46" i="9"/>
  <c r="D187" i="11"/>
  <c r="C21" i="9"/>
  <c r="D181" i="9" s="1"/>
  <c r="D184" i="11"/>
  <c r="D14" i="9"/>
  <c r="D178" i="9" s="1"/>
  <c r="D185" i="11"/>
  <c r="V187" i="11"/>
  <c r="W187" i="11"/>
  <c r="F163" i="2"/>
  <c r="G163" i="2" s="1"/>
  <c r="H163" i="2" s="1"/>
  <c r="I163" i="2" s="1"/>
  <c r="J163" i="2" s="1"/>
  <c r="K163" i="2" s="1"/>
  <c r="L163" i="2" s="1"/>
  <c r="M163" i="2" s="1"/>
  <c r="N163" i="2" s="1"/>
  <c r="O163" i="2" s="1"/>
  <c r="P163" i="2" s="1"/>
  <c r="Q163" i="2" s="1"/>
  <c r="F195" i="2"/>
  <c r="G195" i="2" s="1"/>
  <c r="F176" i="2"/>
  <c r="G176" i="2" s="1"/>
  <c r="H176" i="2" s="1"/>
  <c r="I176" i="2" s="1"/>
  <c r="J176" i="2" s="1"/>
  <c r="K176" i="2" s="1"/>
  <c r="L176" i="2" s="1"/>
  <c r="M176" i="2" s="1"/>
  <c r="N176" i="2" s="1"/>
  <c r="O176" i="2" s="1"/>
  <c r="P176" i="2" s="1"/>
  <c r="Q176" i="2" s="1"/>
  <c r="Q155" i="2"/>
  <c r="D38" i="11"/>
  <c r="AD15" i="11"/>
  <c r="AD222" i="11" s="1"/>
  <c r="U171" i="11"/>
  <c r="AN15" i="11"/>
  <c r="F64" i="11"/>
  <c r="F415" i="2"/>
  <c r="AO15" i="11"/>
  <c r="C84" i="9"/>
  <c r="C111" i="9" s="1"/>
  <c r="BG15" i="11"/>
  <c r="K401" i="2"/>
  <c r="K403" i="2" s="1"/>
  <c r="K81" i="11" s="1"/>
  <c r="K123" i="11" s="1"/>
  <c r="J403" i="2"/>
  <c r="J405" i="2" s="1"/>
  <c r="BQ15" i="11"/>
  <c r="H432" i="2"/>
  <c r="G434" i="2"/>
  <c r="AJ81" i="11"/>
  <c r="AJ123" i="11" s="1"/>
  <c r="W112" i="11"/>
  <c r="C134" i="9"/>
  <c r="C144" i="2"/>
  <c r="D148" i="11"/>
  <c r="D150" i="11" s="1"/>
  <c r="F20" i="11"/>
  <c r="C81" i="11"/>
  <c r="C123" i="11" s="1"/>
  <c r="C79" i="9"/>
  <c r="C121" i="9" s="1"/>
  <c r="D86" i="11"/>
  <c r="D113" i="11" s="1"/>
  <c r="M137" i="2"/>
  <c r="F21" i="11"/>
  <c r="F187" i="11" s="1"/>
  <c r="C146" i="9"/>
  <c r="D15" i="11"/>
  <c r="D81" i="11"/>
  <c r="D123" i="11" s="1"/>
  <c r="C148" i="11"/>
  <c r="C150" i="11" s="1"/>
  <c r="Y222" i="11"/>
  <c r="K82" i="11"/>
  <c r="K125" i="11" s="1"/>
  <c r="K266" i="2"/>
  <c r="J82" i="11"/>
  <c r="J125" i="11" s="1"/>
  <c r="J266" i="2"/>
  <c r="AL81" i="11"/>
  <c r="AL123" i="11" s="1"/>
  <c r="G133" i="2"/>
  <c r="F303" i="2"/>
  <c r="F364" i="2"/>
  <c r="S291" i="2"/>
  <c r="S274" i="2"/>
  <c r="S273" i="2"/>
  <c r="F258" i="2"/>
  <c r="S278" i="2"/>
  <c r="F319" i="2"/>
  <c r="S294" i="2"/>
  <c r="F301" i="2"/>
  <c r="N82" i="11"/>
  <c r="N125" i="11" s="1"/>
  <c r="N349" i="2"/>
  <c r="D134" i="9"/>
  <c r="D136" i="9" s="1"/>
  <c r="G82" i="11"/>
  <c r="G125" i="11" s="1"/>
  <c r="G128" i="11" s="1"/>
  <c r="G266" i="2"/>
  <c r="O82" i="11"/>
  <c r="O125" i="11" s="1"/>
  <c r="H82" i="11"/>
  <c r="H125" i="11" s="1"/>
  <c r="H128" i="11" s="1"/>
  <c r="H266" i="2"/>
  <c r="P82" i="11"/>
  <c r="P125" i="11" s="1"/>
  <c r="P128" i="11" s="1"/>
  <c r="P349" i="2"/>
  <c r="I82" i="11"/>
  <c r="I125" i="11" s="1"/>
  <c r="I128" i="11" s="1"/>
  <c r="I266" i="2"/>
  <c r="BY15" i="11"/>
  <c r="CA15" i="11" s="1"/>
  <c r="I15" i="9" s="1"/>
  <c r="J216" i="9" s="1"/>
  <c r="CJ15" i="11"/>
  <c r="AY15" i="11"/>
  <c r="C42" i="11"/>
  <c r="P32" i="11"/>
  <c r="P197" i="11" s="1"/>
  <c r="C89" i="9"/>
  <c r="C125" i="9" s="1"/>
  <c r="G223" i="11"/>
  <c r="U222" i="11"/>
  <c r="V222" i="11"/>
  <c r="Y223" i="11"/>
  <c r="C82" i="11"/>
  <c r="C125" i="11" s="1"/>
  <c r="P223" i="11"/>
  <c r="L148" i="11"/>
  <c r="D32" i="11"/>
  <c r="D31" i="9" s="1"/>
  <c r="D191" i="9" s="1"/>
  <c r="P64" i="11"/>
  <c r="P154" i="11" s="1"/>
  <c r="L134" i="2"/>
  <c r="P222" i="11"/>
  <c r="G222" i="11"/>
  <c r="K223" i="11"/>
  <c r="F208" i="2"/>
  <c r="M246" i="2"/>
  <c r="M13" i="2"/>
  <c r="M16" i="2" s="1"/>
  <c r="M94" i="2" s="1"/>
  <c r="L133" i="2"/>
  <c r="N13" i="2"/>
  <c r="N16" i="2" s="1"/>
  <c r="N94" i="2" s="1"/>
  <c r="D148" i="9"/>
  <c r="F13" i="2"/>
  <c r="F16" i="2" s="1"/>
  <c r="F94" i="2" s="1"/>
  <c r="O13" i="2"/>
  <c r="O16" i="2" s="1"/>
  <c r="O94" i="2" s="1"/>
  <c r="C40" i="9"/>
  <c r="K222" i="11"/>
  <c r="O223" i="11"/>
  <c r="Z223" i="11"/>
  <c r="C22" i="11"/>
  <c r="C22" i="9" s="1"/>
  <c r="D169" i="9" s="1"/>
  <c r="G13" i="2"/>
  <c r="G16" i="2" s="1"/>
  <c r="G94" i="2" s="1"/>
  <c r="P13" i="2"/>
  <c r="P16" i="2" s="1"/>
  <c r="P94" i="2" s="1"/>
  <c r="H13" i="2"/>
  <c r="H16" i="2" s="1"/>
  <c r="H94" i="2" s="1"/>
  <c r="D82" i="11"/>
  <c r="D125" i="11" s="1"/>
  <c r="I13" i="2"/>
  <c r="I16" i="2" s="1"/>
  <c r="I94" i="2" s="1"/>
  <c r="K13" i="2"/>
  <c r="K16" i="2" s="1"/>
  <c r="K94" i="2" s="1"/>
  <c r="D217" i="9"/>
  <c r="D85" i="9"/>
  <c r="D124" i="9" s="1"/>
  <c r="O222" i="11"/>
  <c r="Z222" i="11"/>
  <c r="U223" i="11"/>
  <c r="J303" i="2"/>
  <c r="J13" i="2"/>
  <c r="J16" i="2" s="1"/>
  <c r="J94" i="2" s="1"/>
  <c r="C85" i="9"/>
  <c r="C124" i="9" s="1"/>
  <c r="C87" i="11"/>
  <c r="C126" i="11" s="1"/>
  <c r="D79" i="9"/>
  <c r="D121" i="9" s="1"/>
  <c r="L139" i="2"/>
  <c r="I184" i="11"/>
  <c r="Q184" i="11"/>
  <c r="L222" i="11"/>
  <c r="D74" i="11"/>
  <c r="D75" i="11"/>
  <c r="M139" i="2"/>
  <c r="D89" i="9"/>
  <c r="D125" i="9" s="1"/>
  <c r="C74" i="11"/>
  <c r="D80" i="9"/>
  <c r="D123" i="9" s="1"/>
  <c r="F48" i="11"/>
  <c r="F198" i="11" s="1"/>
  <c r="H77" i="11"/>
  <c r="C138" i="9"/>
  <c r="C140" i="11"/>
  <c r="G87" i="2"/>
  <c r="H87" i="2" s="1"/>
  <c r="I87" i="2" s="1"/>
  <c r="D138" i="9"/>
  <c r="D140" i="9" s="1"/>
  <c r="M184" i="11"/>
  <c r="H222" i="11"/>
  <c r="H223" i="11"/>
  <c r="U82" i="11"/>
  <c r="U125" i="11" s="1"/>
  <c r="Q86" i="11"/>
  <c r="Q113" i="11" s="1"/>
  <c r="S113" i="11" s="1"/>
  <c r="D140" i="11"/>
  <c r="L296" i="2"/>
  <c r="L298" i="2" s="1"/>
  <c r="L144" i="11" s="1"/>
  <c r="F128" i="11"/>
  <c r="M136" i="2"/>
  <c r="C142" i="9"/>
  <c r="C144" i="11"/>
  <c r="C146" i="11" s="1"/>
  <c r="C73" i="9"/>
  <c r="C75" i="9" s="1"/>
  <c r="C75" i="11"/>
  <c r="Q171" i="11"/>
  <c r="S358" i="2"/>
  <c r="Q139" i="2"/>
  <c r="H223" i="2"/>
  <c r="H226" i="2" s="1"/>
  <c r="G48" i="11"/>
  <c r="G7" i="11"/>
  <c r="G62" i="11" s="1"/>
  <c r="D214" i="9"/>
  <c r="D75" i="9"/>
  <c r="AE103" i="11"/>
  <c r="CA124" i="11"/>
  <c r="I122" i="9" s="1"/>
  <c r="G382" i="2"/>
  <c r="G384" i="2" s="1"/>
  <c r="G75" i="11" s="1"/>
  <c r="G77" i="11" s="1"/>
  <c r="J184" i="11"/>
  <c r="S14" i="11"/>
  <c r="E14" i="9" s="1"/>
  <c r="L223" i="11"/>
  <c r="V223" i="11"/>
  <c r="K197" i="11"/>
  <c r="F246" i="2"/>
  <c r="Q135" i="2"/>
  <c r="L340" i="2"/>
  <c r="L342" i="2" s="1"/>
  <c r="L344" i="2" s="1"/>
  <c r="E15" i="9"/>
  <c r="N222" i="11"/>
  <c r="X222" i="11"/>
  <c r="F223" i="11"/>
  <c r="N223" i="11"/>
  <c r="X223" i="11"/>
  <c r="K246" i="2"/>
  <c r="S368" i="2"/>
  <c r="N197" i="11"/>
  <c r="J382" i="2"/>
  <c r="J384" i="2" s="1"/>
  <c r="J75" i="11" s="1"/>
  <c r="J77" i="11" s="1"/>
  <c r="E16" i="9"/>
  <c r="E217" i="9" s="1"/>
  <c r="S127" i="11"/>
  <c r="BL124" i="11"/>
  <c r="H122" i="9" s="1"/>
  <c r="S203" i="11"/>
  <c r="E197" i="9" s="1"/>
  <c r="L135" i="2"/>
  <c r="L138" i="2"/>
  <c r="L393" i="2"/>
  <c r="L395" i="2" s="1"/>
  <c r="L87" i="11" s="1"/>
  <c r="L126" i="11" s="1"/>
  <c r="H197" i="11"/>
  <c r="M135" i="2"/>
  <c r="Y203" i="11"/>
  <c r="O246" i="2"/>
  <c r="AZ15" i="11"/>
  <c r="BR15" i="11"/>
  <c r="AM15" i="11"/>
  <c r="AU15" i="11"/>
  <c r="AW15" i="11" s="1"/>
  <c r="BF15" i="11"/>
  <c r="BP15" i="11"/>
  <c r="BX15" i="11"/>
  <c r="CI15" i="11"/>
  <c r="CC15" i="11"/>
  <c r="AE15" i="11"/>
  <c r="AP15" i="11"/>
  <c r="BA15" i="11"/>
  <c r="BI15" i="11"/>
  <c r="BS15" i="11"/>
  <c r="CD15" i="11"/>
  <c r="CL15" i="11"/>
  <c r="AF15" i="11"/>
  <c r="AH15" i="11" s="1"/>
  <c r="AQ15" i="11"/>
  <c r="BB15" i="11"/>
  <c r="BJ15" i="11"/>
  <c r="BL15" i="11" s="1"/>
  <c r="H15" i="9" s="1"/>
  <c r="BT15" i="11"/>
  <c r="CE15" i="11"/>
  <c r="CM15" i="11"/>
  <c r="CN222" i="11" s="1"/>
  <c r="AJ15" i="11"/>
  <c r="AR15" i="11"/>
  <c r="BC15" i="11"/>
  <c r="BU15" i="11"/>
  <c r="CF15" i="11"/>
  <c r="AK15" i="11"/>
  <c r="AS15" i="11"/>
  <c r="BD15" i="11"/>
  <c r="BN15" i="11"/>
  <c r="BV15" i="11"/>
  <c r="CG15" i="11"/>
  <c r="BH15" i="11"/>
  <c r="CK15" i="11"/>
  <c r="AL15" i="11"/>
  <c r="AT15" i="11"/>
  <c r="BE15" i="11"/>
  <c r="BO15" i="11"/>
  <c r="BW15" i="11"/>
  <c r="CH15" i="11"/>
  <c r="D215" i="9"/>
  <c r="H164" i="11"/>
  <c r="H103" i="11"/>
  <c r="H60" i="11"/>
  <c r="P164" i="11"/>
  <c r="P103" i="11"/>
  <c r="P60" i="11"/>
  <c r="Z164" i="11"/>
  <c r="Z103" i="11"/>
  <c r="Z60" i="11"/>
  <c r="AJ164" i="11"/>
  <c r="AJ103" i="11"/>
  <c r="AJ60" i="11"/>
  <c r="AR164" i="11"/>
  <c r="AR103" i="11"/>
  <c r="AR60" i="11"/>
  <c r="BB164" i="11"/>
  <c r="BB103" i="11"/>
  <c r="BJ164" i="11"/>
  <c r="BJ103" i="11"/>
  <c r="BJ60" i="11"/>
  <c r="BT164" i="11"/>
  <c r="BT103" i="11"/>
  <c r="BT60" i="11"/>
  <c r="CD164" i="11"/>
  <c r="CD103" i="11"/>
  <c r="CD60" i="11"/>
  <c r="CL164" i="11"/>
  <c r="CL103" i="11"/>
  <c r="CL60" i="11"/>
  <c r="J165" i="11"/>
  <c r="J104" i="11"/>
  <c r="J61" i="11"/>
  <c r="U165" i="11"/>
  <c r="U104" i="11"/>
  <c r="U61" i="11"/>
  <c r="AC165" i="11"/>
  <c r="AC104" i="11"/>
  <c r="AC61" i="11"/>
  <c r="AN165" i="11"/>
  <c r="AN104" i="11"/>
  <c r="AN61" i="11"/>
  <c r="AY165" i="11"/>
  <c r="AY61" i="11"/>
  <c r="AY104" i="11"/>
  <c r="BG165" i="11"/>
  <c r="BG61" i="11"/>
  <c r="BG104" i="11"/>
  <c r="BR165" i="11"/>
  <c r="BR104" i="11"/>
  <c r="BR61" i="11"/>
  <c r="CC165" i="11"/>
  <c r="CC104" i="11"/>
  <c r="CC61" i="11"/>
  <c r="CK165" i="11"/>
  <c r="CK104" i="11"/>
  <c r="CK61" i="11"/>
  <c r="G164" i="11"/>
  <c r="G103" i="11"/>
  <c r="O164" i="11"/>
  <c r="O103" i="11"/>
  <c r="Y164" i="11"/>
  <c r="Y103" i="11"/>
  <c r="AH164" i="11"/>
  <c r="AH103" i="11"/>
  <c r="AQ164" i="11"/>
  <c r="AQ103" i="11"/>
  <c r="BA164" i="11"/>
  <c r="BA103" i="11"/>
  <c r="BI164" i="11"/>
  <c r="BI103" i="11"/>
  <c r="BS164" i="11"/>
  <c r="BS103" i="11"/>
  <c r="CC164" i="11"/>
  <c r="CC103" i="11"/>
  <c r="CK164" i="11"/>
  <c r="CK103" i="11"/>
  <c r="I165" i="11"/>
  <c r="I104" i="11"/>
  <c r="Q165" i="11"/>
  <c r="Q104" i="11"/>
  <c r="AB165" i="11"/>
  <c r="AB104" i="11"/>
  <c r="AM165" i="11"/>
  <c r="AM104" i="11"/>
  <c r="AU165" i="11"/>
  <c r="AU104" i="11"/>
  <c r="BF165" i="11"/>
  <c r="BF104" i="11"/>
  <c r="CJ165" i="11"/>
  <c r="CJ104" i="11"/>
  <c r="D220" i="11"/>
  <c r="D221" i="11"/>
  <c r="L184" i="11"/>
  <c r="M222" i="11"/>
  <c r="W222" i="11"/>
  <c r="D223" i="11"/>
  <c r="M223" i="11"/>
  <c r="W223" i="11"/>
  <c r="M197" i="11"/>
  <c r="G60" i="11"/>
  <c r="O60" i="11"/>
  <c r="Y60" i="11"/>
  <c r="AH60" i="11"/>
  <c r="AQ60" i="11"/>
  <c r="BA60" i="11"/>
  <c r="BI60" i="11"/>
  <c r="BS60" i="11"/>
  <c r="CC60" i="11"/>
  <c r="CK60" i="11"/>
  <c r="I61" i="11"/>
  <c r="Q61" i="11"/>
  <c r="AW87" i="11"/>
  <c r="G85" i="9" s="1"/>
  <c r="G124" i="9" s="1"/>
  <c r="AA103" i="11"/>
  <c r="D138" i="11"/>
  <c r="I142" i="11"/>
  <c r="N146" i="11"/>
  <c r="AK164" i="11"/>
  <c r="AK103" i="11"/>
  <c r="AS164" i="11"/>
  <c r="AS103" i="11"/>
  <c r="BC164" i="11"/>
  <c r="BC103" i="11"/>
  <c r="BL164" i="11"/>
  <c r="BL103" i="11"/>
  <c r="BU164" i="11"/>
  <c r="BU103" i="11"/>
  <c r="CE164" i="11"/>
  <c r="CE103" i="11"/>
  <c r="CM164" i="11"/>
  <c r="CM103" i="11"/>
  <c r="K165" i="11"/>
  <c r="K104" i="11"/>
  <c r="V165" i="11"/>
  <c r="V104" i="11"/>
  <c r="AD165" i="11"/>
  <c r="AD104" i="11"/>
  <c r="AZ165" i="11"/>
  <c r="AZ104" i="11"/>
  <c r="BH165" i="11"/>
  <c r="BH104" i="11"/>
  <c r="BS165" i="11"/>
  <c r="BS104" i="11"/>
  <c r="CD165" i="11"/>
  <c r="CD104" i="11"/>
  <c r="CL165" i="11"/>
  <c r="CL104" i="11"/>
  <c r="F184" i="11"/>
  <c r="N184" i="11"/>
  <c r="G197" i="11"/>
  <c r="O197" i="11"/>
  <c r="I60" i="11"/>
  <c r="Q60" i="11"/>
  <c r="AA60" i="11"/>
  <c r="AK60" i="11"/>
  <c r="AS60" i="11"/>
  <c r="BC60" i="11"/>
  <c r="BL60" i="11"/>
  <c r="BU60" i="11"/>
  <c r="CE60" i="11"/>
  <c r="CM60" i="11"/>
  <c r="K61" i="11"/>
  <c r="AM61" i="11"/>
  <c r="AU61" i="11"/>
  <c r="AO103" i="11"/>
  <c r="M104" i="11"/>
  <c r="J164" i="11"/>
  <c r="J103" i="11"/>
  <c r="S164" i="11"/>
  <c r="S103" i="11"/>
  <c r="AB164" i="11"/>
  <c r="AB103" i="11"/>
  <c r="AL164" i="11"/>
  <c r="AL103" i="11"/>
  <c r="AT164" i="11"/>
  <c r="AT103" i="11"/>
  <c r="BD164" i="11"/>
  <c r="BD103" i="11"/>
  <c r="BN164" i="11"/>
  <c r="BN103" i="11"/>
  <c r="BV164" i="11"/>
  <c r="BV103" i="11"/>
  <c r="CF164" i="11"/>
  <c r="CF103" i="11"/>
  <c r="CN164" i="11"/>
  <c r="CN103" i="11"/>
  <c r="L165" i="11"/>
  <c r="L104" i="11"/>
  <c r="AP165" i="11"/>
  <c r="AP104" i="11"/>
  <c r="BA165" i="11"/>
  <c r="BA104" i="11"/>
  <c r="BI165" i="11"/>
  <c r="BI104" i="11"/>
  <c r="BT165" i="11"/>
  <c r="BT104" i="11"/>
  <c r="CE165" i="11"/>
  <c r="CE104" i="11"/>
  <c r="CM165" i="11"/>
  <c r="CM104" i="11"/>
  <c r="G184" i="11"/>
  <c r="O184" i="11"/>
  <c r="J60" i="11"/>
  <c r="S60" i="11"/>
  <c r="AB60" i="11"/>
  <c r="AL60" i="11"/>
  <c r="AT60" i="11"/>
  <c r="BD60" i="11"/>
  <c r="BN60" i="11"/>
  <c r="BV60" i="11"/>
  <c r="CF60" i="11"/>
  <c r="CN60" i="11"/>
  <c r="L61" i="11"/>
  <c r="V61" i="11"/>
  <c r="AD61" i="11"/>
  <c r="BF61" i="11"/>
  <c r="AY103" i="11"/>
  <c r="K164" i="11"/>
  <c r="K103" i="11"/>
  <c r="U164" i="11"/>
  <c r="U103" i="11"/>
  <c r="AC164" i="11"/>
  <c r="AC103" i="11"/>
  <c r="AM164" i="11"/>
  <c r="AM103" i="11"/>
  <c r="AU164" i="11"/>
  <c r="AU103" i="11"/>
  <c r="BE164" i="11"/>
  <c r="BE103" i="11"/>
  <c r="BO164" i="11"/>
  <c r="BO103" i="11"/>
  <c r="BW164" i="11"/>
  <c r="BW103" i="11"/>
  <c r="CG164" i="11"/>
  <c r="CG103" i="11"/>
  <c r="CP164" i="11"/>
  <c r="CP103" i="11"/>
  <c r="X165" i="11"/>
  <c r="X104" i="11"/>
  <c r="AF165" i="11"/>
  <c r="AF104" i="11"/>
  <c r="AQ165" i="11"/>
  <c r="AQ104" i="11"/>
  <c r="BB165" i="11"/>
  <c r="BB104" i="11"/>
  <c r="BJ165" i="11"/>
  <c r="BJ104" i="11"/>
  <c r="BU165" i="11"/>
  <c r="BU104" i="11"/>
  <c r="CF165" i="11"/>
  <c r="CF104" i="11"/>
  <c r="CN165" i="11"/>
  <c r="CN104" i="11"/>
  <c r="H184" i="11"/>
  <c r="P184" i="11"/>
  <c r="I222" i="11"/>
  <c r="Q222" i="11"/>
  <c r="AA222" i="11"/>
  <c r="I223" i="11"/>
  <c r="Q223" i="11"/>
  <c r="AA223" i="11"/>
  <c r="I197" i="11"/>
  <c r="K60" i="11"/>
  <c r="U60" i="11"/>
  <c r="AC60" i="11"/>
  <c r="AM60" i="11"/>
  <c r="AU60" i="11"/>
  <c r="BE60" i="11"/>
  <c r="BO60" i="11"/>
  <c r="BW60" i="11"/>
  <c r="CG60" i="11"/>
  <c r="CP60" i="11"/>
  <c r="M61" i="11"/>
  <c r="W61" i="11"/>
  <c r="AE61" i="11"/>
  <c r="AO61" i="11"/>
  <c r="BQ61" i="11"/>
  <c r="BY61" i="11"/>
  <c r="CI61" i="11"/>
  <c r="AW126" i="11"/>
  <c r="I103" i="11"/>
  <c r="BG103" i="11"/>
  <c r="W104" i="11"/>
  <c r="BQ104" i="11"/>
  <c r="D144" i="9"/>
  <c r="L164" i="11"/>
  <c r="L103" i="11"/>
  <c r="V164" i="11"/>
  <c r="V103" i="11"/>
  <c r="AD164" i="11"/>
  <c r="AD103" i="11"/>
  <c r="AN164" i="11"/>
  <c r="AN103" i="11"/>
  <c r="AW164" i="11"/>
  <c r="AW103" i="11"/>
  <c r="BF164" i="11"/>
  <c r="BF103" i="11"/>
  <c r="BP164" i="11"/>
  <c r="BP103" i="11"/>
  <c r="BX164" i="11"/>
  <c r="BX103" i="11"/>
  <c r="CH164" i="11"/>
  <c r="CH103" i="11"/>
  <c r="F165" i="11"/>
  <c r="F104" i="11"/>
  <c r="N165" i="11"/>
  <c r="N104" i="11"/>
  <c r="Y165" i="11"/>
  <c r="Y104" i="11"/>
  <c r="AJ165" i="11"/>
  <c r="AJ104" i="11"/>
  <c r="AR165" i="11"/>
  <c r="AR104" i="11"/>
  <c r="BC165" i="11"/>
  <c r="BC104" i="11"/>
  <c r="BN165" i="11"/>
  <c r="BN104" i="11"/>
  <c r="BV165" i="11"/>
  <c r="BV104" i="11"/>
  <c r="CG165" i="11"/>
  <c r="CG104" i="11"/>
  <c r="F166" i="11"/>
  <c r="F105" i="11"/>
  <c r="J222" i="11"/>
  <c r="AB222" i="11"/>
  <c r="J223" i="11"/>
  <c r="AB223" i="11"/>
  <c r="J197" i="11"/>
  <c r="L60" i="11"/>
  <c r="V60" i="11"/>
  <c r="AD60" i="11"/>
  <c r="AN60" i="11"/>
  <c r="AW60" i="11"/>
  <c r="BF60" i="11"/>
  <c r="BP60" i="11"/>
  <c r="BX60" i="11"/>
  <c r="CH60" i="11"/>
  <c r="F61" i="11"/>
  <c r="N61" i="11"/>
  <c r="X61" i="11"/>
  <c r="AF61" i="11"/>
  <c r="AP61" i="11"/>
  <c r="AZ61" i="11"/>
  <c r="BH61" i="11"/>
  <c r="CJ61" i="11"/>
  <c r="CA87" i="11"/>
  <c r="I85" i="9" s="1"/>
  <c r="I124" i="9" s="1"/>
  <c r="BN126" i="11"/>
  <c r="CA126" i="11" s="1"/>
  <c r="M103" i="11"/>
  <c r="BQ103" i="11"/>
  <c r="AE104" i="11"/>
  <c r="BY104" i="11"/>
  <c r="G165" i="11"/>
  <c r="G104" i="11"/>
  <c r="O165" i="11"/>
  <c r="O104" i="11"/>
  <c r="Z165" i="11"/>
  <c r="Z104" i="11"/>
  <c r="AK165" i="11"/>
  <c r="AK104" i="11"/>
  <c r="AS165" i="11"/>
  <c r="AS104" i="11"/>
  <c r="BD165" i="11"/>
  <c r="BD104" i="11"/>
  <c r="BO165" i="11"/>
  <c r="BO104" i="11"/>
  <c r="BW165" i="11"/>
  <c r="BW104" i="11"/>
  <c r="CH165" i="11"/>
  <c r="CH104" i="11"/>
  <c r="M60" i="11"/>
  <c r="W60" i="11"/>
  <c r="AE60" i="11"/>
  <c r="AO60" i="11"/>
  <c r="AY60" i="11"/>
  <c r="BG60" i="11"/>
  <c r="BQ60" i="11"/>
  <c r="BY60" i="11"/>
  <c r="CI60" i="11"/>
  <c r="G61" i="11"/>
  <c r="O61" i="11"/>
  <c r="Y61" i="11"/>
  <c r="AQ61" i="11"/>
  <c r="BA61" i="11"/>
  <c r="BI61" i="11"/>
  <c r="BS61" i="11"/>
  <c r="Q103" i="11"/>
  <c r="BY103" i="11"/>
  <c r="F77" i="11"/>
  <c r="F164" i="11"/>
  <c r="F103" i="11"/>
  <c r="N164" i="11"/>
  <c r="N103" i="11"/>
  <c r="X164" i="11"/>
  <c r="X103" i="11"/>
  <c r="AF164" i="11"/>
  <c r="AF103" i="11"/>
  <c r="AP164" i="11"/>
  <c r="AP103" i="11"/>
  <c r="AZ164" i="11"/>
  <c r="AZ103" i="11"/>
  <c r="BH164" i="11"/>
  <c r="BH103" i="11"/>
  <c r="BR164" i="11"/>
  <c r="BR103" i="11"/>
  <c r="CA164" i="11"/>
  <c r="CA103" i="11"/>
  <c r="CJ164" i="11"/>
  <c r="CJ103" i="11"/>
  <c r="H165" i="11"/>
  <c r="H104" i="11"/>
  <c r="P165" i="11"/>
  <c r="P104" i="11"/>
  <c r="AA165" i="11"/>
  <c r="AA104" i="11"/>
  <c r="AL165" i="11"/>
  <c r="AL104" i="11"/>
  <c r="AT165" i="11"/>
  <c r="AT104" i="11"/>
  <c r="BE165" i="11"/>
  <c r="BE104" i="11"/>
  <c r="BP165" i="11"/>
  <c r="BP104" i="11"/>
  <c r="BX165" i="11"/>
  <c r="BX104" i="11"/>
  <c r="K184" i="11"/>
  <c r="L197" i="11"/>
  <c r="F60" i="11"/>
  <c r="N60" i="11"/>
  <c r="X60" i="11"/>
  <c r="AF60" i="11"/>
  <c r="AP60" i="11"/>
  <c r="AZ60" i="11"/>
  <c r="BH60" i="11"/>
  <c r="BR60" i="11"/>
  <c r="CA60" i="11"/>
  <c r="CJ60" i="11"/>
  <c r="H61" i="11"/>
  <c r="P61" i="11"/>
  <c r="Z61" i="11"/>
  <c r="AJ61" i="11"/>
  <c r="AR61" i="11"/>
  <c r="BB61" i="11"/>
  <c r="BJ61" i="11"/>
  <c r="BT61" i="11"/>
  <c r="CD61" i="11"/>
  <c r="CL61" i="11"/>
  <c r="W103" i="11"/>
  <c r="CI103" i="11"/>
  <c r="AO104" i="11"/>
  <c r="CI104" i="11"/>
  <c r="BL87" i="11"/>
  <c r="H85" i="9" s="1"/>
  <c r="H124" i="9" s="1"/>
  <c r="S91" i="11"/>
  <c r="E89" i="9" s="1"/>
  <c r="E125" i="9" s="1"/>
  <c r="M142" i="11"/>
  <c r="G146" i="11"/>
  <c r="O146" i="11"/>
  <c r="G150" i="11"/>
  <c r="O150" i="11"/>
  <c r="AH124" i="11"/>
  <c r="F122" i="9" s="1"/>
  <c r="AW124" i="11"/>
  <c r="G122" i="9" s="1"/>
  <c r="N142" i="11"/>
  <c r="H146" i="11"/>
  <c r="CP87" i="11"/>
  <c r="J85" i="9" s="1"/>
  <c r="J124" i="9" s="1"/>
  <c r="O142" i="11"/>
  <c r="I146" i="11"/>
  <c r="J171" i="11"/>
  <c r="J146" i="11"/>
  <c r="BL126" i="11"/>
  <c r="K146" i="11"/>
  <c r="K150" i="11"/>
  <c r="C171" i="11"/>
  <c r="C165" i="9" s="1"/>
  <c r="CP124" i="11"/>
  <c r="J122" i="9" s="1"/>
  <c r="G142" i="11"/>
  <c r="CP126" i="11"/>
  <c r="D165" i="9"/>
  <c r="D179" i="9" s="1"/>
  <c r="M171" i="11"/>
  <c r="C138" i="11"/>
  <c r="H142" i="11"/>
  <c r="D146" i="11"/>
  <c r="M146" i="11"/>
  <c r="I150" i="11"/>
  <c r="J150" i="11"/>
  <c r="M150" i="11"/>
  <c r="N150" i="11"/>
  <c r="H150" i="11"/>
  <c r="AC16" i="11"/>
  <c r="V14" i="11"/>
  <c r="U14" i="11"/>
  <c r="S248" i="2"/>
  <c r="P285" i="2"/>
  <c r="C315" i="2"/>
  <c r="C330" i="2"/>
  <c r="C277" i="2"/>
  <c r="L303" i="2"/>
  <c r="G246" i="2"/>
  <c r="D315" i="2"/>
  <c r="D277" i="2"/>
  <c r="D269" i="2"/>
  <c r="M305" i="2"/>
  <c r="M304" i="2"/>
  <c r="M303" i="2"/>
  <c r="M302" i="2"/>
  <c r="M315" i="2"/>
  <c r="M301" i="2"/>
  <c r="J280" i="2"/>
  <c r="J283" i="2" s="1"/>
  <c r="M349" i="2"/>
  <c r="M285" i="2"/>
  <c r="H246" i="2"/>
  <c r="L249" i="2"/>
  <c r="H214" i="2"/>
  <c r="I246" i="2"/>
  <c r="S243" i="2"/>
  <c r="H285" i="2"/>
  <c r="I285" i="2"/>
  <c r="J307" i="2"/>
  <c r="F304" i="2"/>
  <c r="F302" i="2"/>
  <c r="N315" i="2"/>
  <c r="N305" i="2"/>
  <c r="N304" i="2"/>
  <c r="N303" i="2"/>
  <c r="N302" i="2"/>
  <c r="N301" i="2"/>
  <c r="M307" i="2"/>
  <c r="G315" i="2"/>
  <c r="G305" i="2"/>
  <c r="G304" i="2"/>
  <c r="G303" i="2"/>
  <c r="G302" i="2"/>
  <c r="G301" i="2"/>
  <c r="O315" i="2"/>
  <c r="O305" i="2"/>
  <c r="O304" i="2"/>
  <c r="O303" i="2"/>
  <c r="O302" i="2"/>
  <c r="O301" i="2"/>
  <c r="K280" i="2"/>
  <c r="K283" i="2" s="1"/>
  <c r="N307" i="2"/>
  <c r="H315" i="2"/>
  <c r="H304" i="2"/>
  <c r="H303" i="2"/>
  <c r="H302" i="2"/>
  <c r="H301" i="2"/>
  <c r="H305" i="2"/>
  <c r="P315" i="2"/>
  <c r="P304" i="2"/>
  <c r="P303" i="2"/>
  <c r="P305" i="2"/>
  <c r="P302" i="2"/>
  <c r="P301" i="2"/>
  <c r="L280" i="2"/>
  <c r="L283" i="2" s="1"/>
  <c r="I315" i="2"/>
  <c r="I303" i="2"/>
  <c r="I302" i="2"/>
  <c r="I301" i="2"/>
  <c r="I305" i="2"/>
  <c r="I304" i="2"/>
  <c r="C349" i="2"/>
  <c r="C268" i="2"/>
  <c r="N285" i="2"/>
  <c r="J315" i="2"/>
  <c r="J302" i="2"/>
  <c r="J301" i="2"/>
  <c r="J305" i="2"/>
  <c r="J304" i="2"/>
  <c r="D349" i="2"/>
  <c r="D268" i="2"/>
  <c r="G285" i="2"/>
  <c r="O285" i="2"/>
  <c r="H307" i="2"/>
  <c r="P307" i="2"/>
  <c r="K315" i="2"/>
  <c r="K305" i="2"/>
  <c r="K301" i="2"/>
  <c r="K304" i="2"/>
  <c r="K303" i="2"/>
  <c r="K302" i="2"/>
  <c r="C269" i="2"/>
  <c r="G307" i="2"/>
  <c r="O307" i="2"/>
  <c r="D330" i="2"/>
  <c r="I307" i="2"/>
  <c r="K307" i="2"/>
  <c r="S334" i="2"/>
  <c r="S359" i="2"/>
  <c r="Q340" i="2"/>
  <c r="Q342" i="2" s="1"/>
  <c r="Q344" i="2" s="1"/>
  <c r="S355" i="2"/>
  <c r="S357" i="2"/>
  <c r="L360" i="2"/>
  <c r="L362" i="2" s="1"/>
  <c r="L74" i="11" s="1"/>
  <c r="S372" i="2"/>
  <c r="S380" i="2"/>
  <c r="U91" i="11"/>
  <c r="S377" i="2"/>
  <c r="L401" i="2"/>
  <c r="L403" i="2" s="1"/>
  <c r="L81" i="11" s="1"/>
  <c r="L123" i="11" s="1"/>
  <c r="S374" i="2"/>
  <c r="Q405" i="2"/>
  <c r="S390" i="2"/>
  <c r="S376" i="2"/>
  <c r="V87" i="11"/>
  <c r="S391" i="2"/>
  <c r="X86" i="11"/>
  <c r="X113" i="11" s="1"/>
  <c r="I454" i="2"/>
  <c r="H456" i="2"/>
  <c r="G456" i="2"/>
  <c r="G458" i="2" s="1"/>
  <c r="F264" i="2" l="1"/>
  <c r="S258" i="2"/>
  <c r="C140" i="9"/>
  <c r="L268" i="2"/>
  <c r="L136" i="11"/>
  <c r="F330" i="2"/>
  <c r="S319" i="2"/>
  <c r="F326" i="2"/>
  <c r="F328" i="2" s="1"/>
  <c r="C144" i="9"/>
  <c r="C148" i="9"/>
  <c r="AL222" i="11"/>
  <c r="C136" i="9"/>
  <c r="F154" i="11"/>
  <c r="H458" i="2"/>
  <c r="F178" i="2"/>
  <c r="F184" i="2" s="1"/>
  <c r="D189" i="11"/>
  <c r="C146" i="2"/>
  <c r="C31" i="11" s="1"/>
  <c r="K405" i="2"/>
  <c r="D38" i="9"/>
  <c r="D190" i="9" s="1"/>
  <c r="D199" i="11"/>
  <c r="D37" i="9"/>
  <c r="F222" i="11"/>
  <c r="D15" i="9"/>
  <c r="D216" i="9" s="1"/>
  <c r="D175" i="11"/>
  <c r="F185" i="11"/>
  <c r="F189" i="11" s="1"/>
  <c r="F197" i="11"/>
  <c r="D197" i="11"/>
  <c r="Q32" i="11"/>
  <c r="S32" i="11" s="1"/>
  <c r="E31" i="9" s="1"/>
  <c r="E191" i="9" s="1"/>
  <c r="M132" i="2"/>
  <c r="M144" i="2" s="1"/>
  <c r="F212" i="2"/>
  <c r="G174" i="2"/>
  <c r="G178" i="2" s="1"/>
  <c r="F133" i="2"/>
  <c r="V32" i="11"/>
  <c r="H195" i="2"/>
  <c r="I195" i="2" s="1"/>
  <c r="J195" i="2" s="1"/>
  <c r="K195" i="2" s="1"/>
  <c r="L195" i="2" s="1"/>
  <c r="M195" i="2" s="1"/>
  <c r="N195" i="2" s="1"/>
  <c r="O195" i="2" s="1"/>
  <c r="P195" i="2" s="1"/>
  <c r="Q195" i="2" s="1"/>
  <c r="F198" i="2"/>
  <c r="AO222" i="11"/>
  <c r="AN222" i="11"/>
  <c r="F165" i="2"/>
  <c r="U32" i="11"/>
  <c r="M136" i="11"/>
  <c r="S292" i="2"/>
  <c r="H95" i="2"/>
  <c r="H96" i="2"/>
  <c r="M95" i="2"/>
  <c r="M96" i="2"/>
  <c r="H268" i="2"/>
  <c r="G29" i="2"/>
  <c r="G102" i="2" s="1"/>
  <c r="G105" i="2" s="1"/>
  <c r="F25" i="2"/>
  <c r="K96" i="2"/>
  <c r="K95" i="2"/>
  <c r="M29" i="2"/>
  <c r="M102" i="2" s="1"/>
  <c r="M105" i="2" s="1"/>
  <c r="L25" i="2"/>
  <c r="I29" i="2"/>
  <c r="I102" i="2" s="1"/>
  <c r="I105" i="2" s="1"/>
  <c r="H25" i="2"/>
  <c r="P95" i="2"/>
  <c r="P96" i="2"/>
  <c r="N96" i="2"/>
  <c r="N95" i="2"/>
  <c r="N29" i="2"/>
  <c r="N102" i="2" s="1"/>
  <c r="N105" i="2" s="1"/>
  <c r="M25" i="2"/>
  <c r="P29" i="2"/>
  <c r="P102" i="2" s="1"/>
  <c r="P105" i="2" s="1"/>
  <c r="O25" i="2"/>
  <c r="I95" i="2"/>
  <c r="I96" i="2"/>
  <c r="I349" i="2"/>
  <c r="H29" i="2"/>
  <c r="H102" i="2" s="1"/>
  <c r="H105" i="2" s="1"/>
  <c r="G25" i="2"/>
  <c r="G96" i="2"/>
  <c r="G95" i="2"/>
  <c r="O96" i="2"/>
  <c r="O95" i="2"/>
  <c r="G268" i="2"/>
  <c r="F29" i="2"/>
  <c r="F102" i="2" s="1"/>
  <c r="F105" i="2" s="1"/>
  <c r="K25" i="2"/>
  <c r="L29" i="2"/>
  <c r="L102" i="2" s="1"/>
  <c r="L105" i="2" s="1"/>
  <c r="L269" i="2"/>
  <c r="J25" i="2"/>
  <c r="K29" i="2"/>
  <c r="K102" i="2" s="1"/>
  <c r="K105" i="2" s="1"/>
  <c r="F95" i="2"/>
  <c r="F96" i="2"/>
  <c r="O29" i="2"/>
  <c r="O102" i="2" s="1"/>
  <c r="O105" i="2" s="1"/>
  <c r="N25" i="2"/>
  <c r="L132" i="2"/>
  <c r="L144" i="2" s="1"/>
  <c r="I25" i="2"/>
  <c r="J29" i="2"/>
  <c r="J102" i="2" s="1"/>
  <c r="J105" i="2" s="1"/>
  <c r="J95" i="2"/>
  <c r="J96" i="2"/>
  <c r="K128" i="11"/>
  <c r="AE222" i="11"/>
  <c r="BR222" i="11"/>
  <c r="BQ222" i="11"/>
  <c r="BG222" i="11"/>
  <c r="I432" i="2"/>
  <c r="I434" i="2" s="1"/>
  <c r="H434" i="2"/>
  <c r="J81" i="11"/>
  <c r="W75" i="11"/>
  <c r="CC222" i="11"/>
  <c r="V171" i="11"/>
  <c r="E178" i="9"/>
  <c r="X112" i="11"/>
  <c r="G349" i="2"/>
  <c r="F305" i="2"/>
  <c r="D70" i="11"/>
  <c r="D68" i="9" s="1"/>
  <c r="D183" i="9"/>
  <c r="D144" i="2"/>
  <c r="AZ222" i="11"/>
  <c r="G105" i="11"/>
  <c r="BY222" i="11"/>
  <c r="D222" i="11"/>
  <c r="H349" i="2"/>
  <c r="H66" i="11" s="1"/>
  <c r="H68" i="11" s="1"/>
  <c r="C70" i="11"/>
  <c r="C68" i="9" s="1"/>
  <c r="C126" i="9"/>
  <c r="S290" i="2"/>
  <c r="I268" i="2"/>
  <c r="D128" i="11"/>
  <c r="I269" i="2"/>
  <c r="I132" i="2"/>
  <c r="I144" i="2" s="1"/>
  <c r="I136" i="11"/>
  <c r="F296" i="2"/>
  <c r="F298" i="2" s="1"/>
  <c r="G269" i="2"/>
  <c r="G136" i="11"/>
  <c r="O136" i="11"/>
  <c r="O132" i="2"/>
  <c r="O144" i="2" s="1"/>
  <c r="O349" i="2"/>
  <c r="AK222" i="11"/>
  <c r="CJ222" i="11"/>
  <c r="P132" i="2"/>
  <c r="P144" i="2" s="1"/>
  <c r="P136" i="11"/>
  <c r="P70" i="11" s="1"/>
  <c r="K269" i="2"/>
  <c r="K132" i="2"/>
  <c r="K144" i="2" s="1"/>
  <c r="K268" i="2"/>
  <c r="K136" i="11"/>
  <c r="K138" i="11" s="1"/>
  <c r="H269" i="2"/>
  <c r="H132" i="2"/>
  <c r="H144" i="2" s="1"/>
  <c r="H136" i="11"/>
  <c r="F266" i="2"/>
  <c r="S264" i="2"/>
  <c r="S266" i="2" s="1"/>
  <c r="N136" i="11"/>
  <c r="N132" i="2"/>
  <c r="N144" i="2" s="1"/>
  <c r="F275" i="2"/>
  <c r="F277" i="2" s="1"/>
  <c r="J269" i="2"/>
  <c r="J132" i="2"/>
  <c r="J144" i="2" s="1"/>
  <c r="J268" i="2"/>
  <c r="J136" i="11"/>
  <c r="J138" i="11" s="1"/>
  <c r="Q296" i="2"/>
  <c r="Q298" i="2" s="1"/>
  <c r="Q144" i="11" s="1"/>
  <c r="L302" i="2"/>
  <c r="AY222" i="11"/>
  <c r="P150" i="11"/>
  <c r="G198" i="11"/>
  <c r="P142" i="11"/>
  <c r="AS222" i="11"/>
  <c r="P146" i="11"/>
  <c r="I12" i="11"/>
  <c r="I18" i="2"/>
  <c r="F12" i="11"/>
  <c r="F18" i="2"/>
  <c r="C142" i="11"/>
  <c r="J12" i="11"/>
  <c r="J18" i="2"/>
  <c r="P12" i="11"/>
  <c r="P18" i="2"/>
  <c r="G12" i="11"/>
  <c r="G18" i="2"/>
  <c r="K12" i="11"/>
  <c r="K18" i="2"/>
  <c r="M18" i="2"/>
  <c r="M12" i="11"/>
  <c r="L349" i="2"/>
  <c r="H12" i="11"/>
  <c r="H18" i="2"/>
  <c r="O12" i="11"/>
  <c r="O18" i="2"/>
  <c r="N18" i="2"/>
  <c r="N12" i="11"/>
  <c r="C128" i="11"/>
  <c r="G166" i="11"/>
  <c r="S275" i="2"/>
  <c r="C77" i="11"/>
  <c r="G90" i="2"/>
  <c r="G23" i="11" s="1"/>
  <c r="Q13" i="2"/>
  <c r="Q16" i="2" s="1"/>
  <c r="L13" i="2"/>
  <c r="L16" i="2" s="1"/>
  <c r="L94" i="2" s="1"/>
  <c r="AT222" i="11"/>
  <c r="S112" i="11"/>
  <c r="E110" i="9" s="1"/>
  <c r="H90" i="2"/>
  <c r="H23" i="11" s="1"/>
  <c r="D126" i="9"/>
  <c r="D42" i="11"/>
  <c r="L171" i="11"/>
  <c r="I382" i="2"/>
  <c r="I384" i="2" s="1"/>
  <c r="I75" i="11" s="1"/>
  <c r="I77" i="11" s="1"/>
  <c r="S293" i="2"/>
  <c r="BV222" i="11"/>
  <c r="D142" i="11"/>
  <c r="S86" i="11"/>
  <c r="E84" i="9" s="1"/>
  <c r="E111" i="9" s="1"/>
  <c r="L307" i="2"/>
  <c r="D77" i="11"/>
  <c r="Q132" i="2"/>
  <c r="Q136" i="11"/>
  <c r="W87" i="11"/>
  <c r="W126" i="11" s="1"/>
  <c r="CM222" i="11"/>
  <c r="BI222" i="11"/>
  <c r="G15" i="9"/>
  <c r="H216" i="9" s="1"/>
  <c r="BN222" i="11"/>
  <c r="CF222" i="11"/>
  <c r="CE222" i="11"/>
  <c r="BU222" i="11"/>
  <c r="Q136" i="2"/>
  <c r="I223" i="2"/>
  <c r="I226" i="2" s="1"/>
  <c r="H48" i="11"/>
  <c r="H198" i="11" s="1"/>
  <c r="CI222" i="11"/>
  <c r="BH222" i="11"/>
  <c r="H7" i="11"/>
  <c r="BX222" i="11"/>
  <c r="AR222" i="11"/>
  <c r="S335" i="2"/>
  <c r="S340" i="2" s="1"/>
  <c r="S342" i="2" s="1"/>
  <c r="BP222" i="11"/>
  <c r="AJ222" i="11"/>
  <c r="S356" i="2"/>
  <c r="S360" i="2" s="1"/>
  <c r="S362" i="2" s="1"/>
  <c r="CD222" i="11"/>
  <c r="X87" i="11"/>
  <c r="X126" i="11" s="1"/>
  <c r="S245" i="2"/>
  <c r="U184" i="11"/>
  <c r="CH222" i="11"/>
  <c r="BC222" i="11"/>
  <c r="AQ222" i="11"/>
  <c r="AM222" i="11"/>
  <c r="CL222" i="11"/>
  <c r="BB222" i="11"/>
  <c r="BW222" i="11"/>
  <c r="AF222" i="11"/>
  <c r="F15" i="9"/>
  <c r="F216" i="9" s="1"/>
  <c r="BF222" i="11"/>
  <c r="BO222" i="11"/>
  <c r="AU222" i="11"/>
  <c r="BE222" i="11"/>
  <c r="AP222" i="11"/>
  <c r="BS222" i="11"/>
  <c r="BD222" i="11"/>
  <c r="BT222" i="11"/>
  <c r="BA222" i="11"/>
  <c r="CG222" i="11"/>
  <c r="BJ222" i="11"/>
  <c r="CK222" i="11"/>
  <c r="Y82" i="11"/>
  <c r="Y125" i="11" s="1"/>
  <c r="L82" i="11"/>
  <c r="AC21" i="11"/>
  <c r="AD16" i="11"/>
  <c r="AD223" i="11" s="1"/>
  <c r="U127" i="11"/>
  <c r="Q360" i="2"/>
  <c r="Q362" i="2" s="1"/>
  <c r="Q74" i="11" s="1"/>
  <c r="S74" i="11" s="1"/>
  <c r="Q133" i="2"/>
  <c r="N66" i="11"/>
  <c r="N68" i="11" s="1"/>
  <c r="M66" i="11"/>
  <c r="M68" i="11" s="1"/>
  <c r="J87" i="2"/>
  <c r="I90" i="2"/>
  <c r="I23" i="11" s="1"/>
  <c r="W86" i="11"/>
  <c r="W113" i="11" s="1"/>
  <c r="V91" i="11"/>
  <c r="V127" i="11" s="1"/>
  <c r="V75" i="11"/>
  <c r="J349" i="2"/>
  <c r="J285" i="2"/>
  <c r="J140" i="11"/>
  <c r="Q249" i="2"/>
  <c r="V184" i="11"/>
  <c r="C66" i="11"/>
  <c r="C68" i="11" s="1"/>
  <c r="C66" i="9" s="1"/>
  <c r="C64" i="9"/>
  <c r="J454" i="2"/>
  <c r="I456" i="2"/>
  <c r="I458" i="2" s="1"/>
  <c r="Q393" i="2"/>
  <c r="Q395" i="2" s="1"/>
  <c r="M82" i="11"/>
  <c r="M125" i="11" s="1"/>
  <c r="I214" i="2"/>
  <c r="P66" i="11"/>
  <c r="P68" i="11" s="1"/>
  <c r="W14" i="11"/>
  <c r="W184" i="11" s="1"/>
  <c r="AC223" i="11"/>
  <c r="V126" i="11"/>
  <c r="X82" i="11"/>
  <c r="Q138" i="2"/>
  <c r="U75" i="11"/>
  <c r="D64" i="9"/>
  <c r="D66" i="9" s="1"/>
  <c r="D66" i="11"/>
  <c r="D68" i="11" s="1"/>
  <c r="L315" i="2"/>
  <c r="L301" i="2"/>
  <c r="L246" i="2"/>
  <c r="L64" i="11"/>
  <c r="L154" i="11" s="1"/>
  <c r="D33" i="11"/>
  <c r="S184" i="11"/>
  <c r="I216" i="9"/>
  <c r="Q137" i="2"/>
  <c r="L285" i="2"/>
  <c r="L140" i="11"/>
  <c r="K349" i="2"/>
  <c r="K285" i="2"/>
  <c r="K140" i="11"/>
  <c r="V123" i="11"/>
  <c r="Q134" i="2"/>
  <c r="Q148" i="11"/>
  <c r="AK81" i="11"/>
  <c r="M401" i="2"/>
  <c r="M403" i="2" s="1"/>
  <c r="M81" i="11" s="1"/>
  <c r="M123" i="11" s="1"/>
  <c r="L405" i="2"/>
  <c r="S375" i="2"/>
  <c r="L304" i="2"/>
  <c r="L305" i="2"/>
  <c r="S326" i="2" l="1"/>
  <c r="V197" i="11"/>
  <c r="D146" i="2"/>
  <c r="D31" i="11" s="1"/>
  <c r="D36" i="11" s="1"/>
  <c r="D44" i="11" s="1"/>
  <c r="G66" i="11"/>
  <c r="G68" i="11" s="1"/>
  <c r="G79" i="11" s="1"/>
  <c r="G84" i="11" s="1"/>
  <c r="G89" i="11" s="1"/>
  <c r="G93" i="11" s="1"/>
  <c r="C30" i="9"/>
  <c r="C35" i="9" s="1"/>
  <c r="C42" i="9" s="1"/>
  <c r="C36" i="11"/>
  <c r="C44" i="11" s="1"/>
  <c r="Q197" i="11"/>
  <c r="S197" i="11" s="1"/>
  <c r="C147" i="2"/>
  <c r="E216" i="9"/>
  <c r="D193" i="11"/>
  <c r="D201" i="11" s="1"/>
  <c r="D32" i="9"/>
  <c r="D40" i="9"/>
  <c r="D193" i="9"/>
  <c r="AC187" i="11"/>
  <c r="J98" i="2"/>
  <c r="J100" i="2" s="1"/>
  <c r="J109" i="2" s="1"/>
  <c r="O98" i="2"/>
  <c r="O100" i="2" s="1"/>
  <c r="O109" i="2" s="1"/>
  <c r="W32" i="11"/>
  <c r="W197" i="11" s="1"/>
  <c r="F33" i="2"/>
  <c r="F35" i="2" s="1"/>
  <c r="F13" i="11" s="1"/>
  <c r="F221" i="11" s="1"/>
  <c r="F171" i="2"/>
  <c r="F190" i="2" s="1"/>
  <c r="G161" i="2"/>
  <c r="G165" i="2" s="1"/>
  <c r="K33" i="2"/>
  <c r="K35" i="2" s="1"/>
  <c r="K13" i="11" s="1"/>
  <c r="G33" i="2"/>
  <c r="G35" i="2" s="1"/>
  <c r="G13" i="11" s="1"/>
  <c r="F186" i="2"/>
  <c r="F33" i="11" s="1"/>
  <c r="G194" i="2"/>
  <c r="G198" i="2" s="1"/>
  <c r="F38" i="11"/>
  <c r="F204" i="2"/>
  <c r="H174" i="2"/>
  <c r="H178" i="2" s="1"/>
  <c r="G186" i="2"/>
  <c r="G33" i="11" s="1"/>
  <c r="G184" i="2"/>
  <c r="M98" i="2"/>
  <c r="M100" i="2" s="1"/>
  <c r="M109" i="2" s="1"/>
  <c r="G208" i="2"/>
  <c r="N98" i="2"/>
  <c r="N100" i="2" s="1"/>
  <c r="N109" i="2" s="1"/>
  <c r="K98" i="2"/>
  <c r="K100" i="2" s="1"/>
  <c r="K109" i="2" s="1"/>
  <c r="F216" i="2"/>
  <c r="U197" i="11"/>
  <c r="I66" i="11"/>
  <c r="I68" i="11" s="1"/>
  <c r="I79" i="11" s="1"/>
  <c r="I84" i="11" s="1"/>
  <c r="I89" i="11" s="1"/>
  <c r="I93" i="11" s="1"/>
  <c r="I98" i="2"/>
  <c r="I100" i="2" s="1"/>
  <c r="I109" i="2" s="1"/>
  <c r="O33" i="2"/>
  <c r="O35" i="2" s="1"/>
  <c r="O13" i="11" s="1"/>
  <c r="H98" i="2"/>
  <c r="H100" i="2" s="1"/>
  <c r="H109" i="2" s="1"/>
  <c r="N33" i="2"/>
  <c r="N35" i="2" s="1"/>
  <c r="N13" i="11" s="1"/>
  <c r="M70" i="11"/>
  <c r="M138" i="11"/>
  <c r="S296" i="2"/>
  <c r="F98" i="2"/>
  <c r="F100" i="2" s="1"/>
  <c r="F109" i="2" s="1"/>
  <c r="M33" i="2"/>
  <c r="M35" i="2" s="1"/>
  <c r="M13" i="11" s="1"/>
  <c r="I146" i="2"/>
  <c r="I31" i="11" s="1"/>
  <c r="P98" i="2"/>
  <c r="P100" i="2" s="1"/>
  <c r="P109" i="2" s="1"/>
  <c r="M146" i="2"/>
  <c r="M31" i="11" s="1"/>
  <c r="K146" i="2"/>
  <c r="K31" i="11" s="1"/>
  <c r="H33" i="2"/>
  <c r="H35" i="2" s="1"/>
  <c r="H13" i="11" s="1"/>
  <c r="H146" i="2"/>
  <c r="H31" i="11" s="1"/>
  <c r="O146" i="2"/>
  <c r="O31" i="11" s="1"/>
  <c r="I33" i="2"/>
  <c r="I35" i="2" s="1"/>
  <c r="I13" i="11" s="1"/>
  <c r="J33" i="2"/>
  <c r="J35" i="2" s="1"/>
  <c r="J13" i="11" s="1"/>
  <c r="L33" i="2"/>
  <c r="L35" i="2" s="1"/>
  <c r="L13" i="11" s="1"/>
  <c r="N146" i="2"/>
  <c r="N31" i="11" s="1"/>
  <c r="L95" i="2"/>
  <c r="L96" i="2"/>
  <c r="P146" i="2"/>
  <c r="P31" i="11" s="1"/>
  <c r="L146" i="2"/>
  <c r="L31" i="11" s="1"/>
  <c r="Q12" i="11"/>
  <c r="S12" i="11" s="1"/>
  <c r="E12" i="9" s="1"/>
  <c r="E214" i="9" s="1"/>
  <c r="Q94" i="2"/>
  <c r="J146" i="2"/>
  <c r="J31" i="11" s="1"/>
  <c r="G98" i="2"/>
  <c r="G100" i="2" s="1"/>
  <c r="G109" i="2" s="1"/>
  <c r="M128" i="11"/>
  <c r="J123" i="11"/>
  <c r="S412" i="2"/>
  <c r="O66" i="11"/>
  <c r="O68" i="11" s="1"/>
  <c r="O71" i="11" s="1"/>
  <c r="Y112" i="11"/>
  <c r="P138" i="11"/>
  <c r="F280" i="2"/>
  <c r="F283" i="2" s="1"/>
  <c r="F349" i="2" s="1"/>
  <c r="F269" i="2"/>
  <c r="F136" i="11"/>
  <c r="F268" i="2"/>
  <c r="F132" i="2"/>
  <c r="F144" i="11"/>
  <c r="F146" i="11" s="1"/>
  <c r="F307" i="2"/>
  <c r="O220" i="11"/>
  <c r="S280" i="2"/>
  <c r="H138" i="11"/>
  <c r="H70" i="11"/>
  <c r="I70" i="11"/>
  <c r="I138" i="11"/>
  <c r="G138" i="11"/>
  <c r="G70" i="11"/>
  <c r="N70" i="11"/>
  <c r="N138" i="11"/>
  <c r="G132" i="2"/>
  <c r="O138" i="11"/>
  <c r="O70" i="11"/>
  <c r="S298" i="2"/>
  <c r="L66" i="11"/>
  <c r="L68" i="11" s="1"/>
  <c r="S249" i="2"/>
  <c r="AA241" i="2"/>
  <c r="AA243" i="2" s="1"/>
  <c r="Z241" i="2"/>
  <c r="Z243" i="2" s="1"/>
  <c r="Y241" i="2"/>
  <c r="Y243" i="2" s="1"/>
  <c r="AF241" i="2"/>
  <c r="AF243" i="2" s="1"/>
  <c r="X241" i="2"/>
  <c r="X243" i="2" s="1"/>
  <c r="AE241" i="2"/>
  <c r="AE243" i="2" s="1"/>
  <c r="W241" i="2"/>
  <c r="W243" i="2" s="1"/>
  <c r="AD241" i="2"/>
  <c r="AD243" i="2" s="1"/>
  <c r="AD324" i="2" s="1"/>
  <c r="V241" i="2"/>
  <c r="V243" i="2" s="1"/>
  <c r="AC241" i="2"/>
  <c r="AC243" i="2" s="1"/>
  <c r="U241" i="2"/>
  <c r="U243" i="2" s="1"/>
  <c r="AB241" i="2"/>
  <c r="AB243" i="2" s="1"/>
  <c r="P220" i="11"/>
  <c r="Q302" i="2"/>
  <c r="Q305" i="2"/>
  <c r="H220" i="11"/>
  <c r="I220" i="11"/>
  <c r="S364" i="2"/>
  <c r="Q18" i="2"/>
  <c r="L12" i="11"/>
  <c r="M220" i="11" s="1"/>
  <c r="L18" i="2"/>
  <c r="N220" i="11"/>
  <c r="G220" i="11"/>
  <c r="F220" i="11"/>
  <c r="L142" i="11"/>
  <c r="K220" i="11"/>
  <c r="J220" i="11"/>
  <c r="Q304" i="2"/>
  <c r="Q301" i="2"/>
  <c r="Q315" i="2"/>
  <c r="S251" i="2"/>
  <c r="S305" i="2" s="1"/>
  <c r="Q303" i="2"/>
  <c r="Q307" i="2"/>
  <c r="Q64" i="11"/>
  <c r="Z86" i="11"/>
  <c r="Z113" i="11" s="1"/>
  <c r="Y86" i="11"/>
  <c r="Y113" i="11" s="1"/>
  <c r="Q280" i="2"/>
  <c r="Q283" i="2" s="1"/>
  <c r="G216" i="9"/>
  <c r="AA82" i="11"/>
  <c r="AA125" i="11" s="1"/>
  <c r="Z87" i="11"/>
  <c r="Z126" i="11" s="1"/>
  <c r="S171" i="11"/>
  <c r="H62" i="11"/>
  <c r="H166" i="11"/>
  <c r="H105" i="11"/>
  <c r="J223" i="2"/>
  <c r="J226" i="2" s="1"/>
  <c r="I48" i="11"/>
  <c r="I198" i="11" s="1"/>
  <c r="I7" i="11"/>
  <c r="L382" i="2"/>
  <c r="L384" i="2" s="1"/>
  <c r="L75" i="11" s="1"/>
  <c r="L77" i="11" s="1"/>
  <c r="E72" i="9"/>
  <c r="E165" i="9"/>
  <c r="D77" i="9"/>
  <c r="D82" i="9" s="1"/>
  <c r="D87" i="9" s="1"/>
  <c r="D91" i="9" s="1"/>
  <c r="D69" i="9"/>
  <c r="P71" i="11"/>
  <c r="K66" i="11"/>
  <c r="K68" i="11" s="1"/>
  <c r="M71" i="11"/>
  <c r="S379" i="2"/>
  <c r="AE16" i="11"/>
  <c r="AE223" i="11" s="1"/>
  <c r="AK123" i="11"/>
  <c r="V128" i="11"/>
  <c r="H79" i="11"/>
  <c r="H84" i="11" s="1"/>
  <c r="H89" i="11" s="1"/>
  <c r="H93" i="11" s="1"/>
  <c r="H71" i="11"/>
  <c r="X14" i="11"/>
  <c r="X184" i="11" s="1"/>
  <c r="J214" i="2"/>
  <c r="AM81" i="11"/>
  <c r="AM123" i="11" s="1"/>
  <c r="AD21" i="11"/>
  <c r="W171" i="11"/>
  <c r="Q87" i="11"/>
  <c r="S395" i="2"/>
  <c r="Q144" i="2"/>
  <c r="U128" i="11"/>
  <c r="J66" i="11"/>
  <c r="J68" i="11" s="1"/>
  <c r="W123" i="11"/>
  <c r="Q82" i="11"/>
  <c r="Q125" i="11" s="1"/>
  <c r="X125" i="11"/>
  <c r="L125" i="11"/>
  <c r="K454" i="2"/>
  <c r="J456" i="2"/>
  <c r="J458" i="2" s="1"/>
  <c r="L146" i="11"/>
  <c r="L70" i="11"/>
  <c r="L138" i="11"/>
  <c r="L150" i="11"/>
  <c r="C77" i="9"/>
  <c r="C82" i="9" s="1"/>
  <c r="C87" i="9" s="1"/>
  <c r="C91" i="9" s="1"/>
  <c r="C69" i="9"/>
  <c r="W91" i="11"/>
  <c r="W127" i="11" s="1"/>
  <c r="N401" i="2"/>
  <c r="N403" i="2" s="1"/>
  <c r="M405" i="2"/>
  <c r="K142" i="11"/>
  <c r="K70" i="11"/>
  <c r="D79" i="11"/>
  <c r="D84" i="11" s="1"/>
  <c r="D89" i="11" s="1"/>
  <c r="D93" i="11" s="1"/>
  <c r="D71" i="11"/>
  <c r="C79" i="11"/>
  <c r="C84" i="11" s="1"/>
  <c r="C89" i="11" s="1"/>
  <c r="C93" i="11" s="1"/>
  <c r="C71" i="11"/>
  <c r="S124" i="11"/>
  <c r="K87" i="2"/>
  <c r="J90" i="2"/>
  <c r="J23" i="11" s="1"/>
  <c r="N71" i="11"/>
  <c r="J142" i="11"/>
  <c r="J70" i="11"/>
  <c r="K382" i="2"/>
  <c r="K384" i="2" s="1"/>
  <c r="K75" i="11" s="1"/>
  <c r="Z82" i="11"/>
  <c r="Z125" i="11" s="1"/>
  <c r="C444" i="2" l="1"/>
  <c r="C446" i="2" s="1"/>
  <c r="C448" i="2" s="1"/>
  <c r="C450" i="2" s="1"/>
  <c r="C452" i="2" s="1"/>
  <c r="C95" i="11" s="1"/>
  <c r="D444" i="2"/>
  <c r="D446" i="2" s="1"/>
  <c r="D448" i="2" s="1"/>
  <c r="D450" i="2" s="1"/>
  <c r="D452" i="2" s="1"/>
  <c r="D95" i="11" s="1"/>
  <c r="I71" i="11"/>
  <c r="W245" i="2"/>
  <c r="W324" i="2"/>
  <c r="AE245" i="2"/>
  <c r="AE324" i="2"/>
  <c r="F144" i="2"/>
  <c r="X245" i="2"/>
  <c r="X355" i="2" s="1"/>
  <c r="X152" i="11" s="1"/>
  <c r="X324" i="2"/>
  <c r="AB245" i="2"/>
  <c r="AB248" i="2" s="1"/>
  <c r="AB249" i="2" s="1"/>
  <c r="AB324" i="2"/>
  <c r="AF245" i="2"/>
  <c r="AF324" i="2"/>
  <c r="U245" i="2"/>
  <c r="U355" i="2" s="1"/>
  <c r="U152" i="11" s="1"/>
  <c r="U324" i="2"/>
  <c r="Y245" i="2"/>
  <c r="Y355" i="2" s="1"/>
  <c r="Y152" i="11" s="1"/>
  <c r="Y324" i="2"/>
  <c r="AC245" i="2"/>
  <c r="AC248" i="2" s="1"/>
  <c r="AC249" i="2" s="1"/>
  <c r="AC324" i="2"/>
  <c r="Z245" i="2"/>
  <c r="Z324" i="2"/>
  <c r="S330" i="2"/>
  <c r="V245" i="2"/>
  <c r="V355" i="2" s="1"/>
  <c r="V152" i="11" s="1"/>
  <c r="V324" i="2"/>
  <c r="AA245" i="2"/>
  <c r="AA355" i="2" s="1"/>
  <c r="AA152" i="11" s="1"/>
  <c r="AA324" i="2"/>
  <c r="F134" i="2"/>
  <c r="S328" i="2"/>
  <c r="G134" i="2"/>
  <c r="G144" i="2" s="1"/>
  <c r="G146" i="2" s="1"/>
  <c r="G31" i="11" s="1"/>
  <c r="H224" i="11" s="1"/>
  <c r="F148" i="11"/>
  <c r="S136" i="11"/>
  <c r="E134" i="9" s="1"/>
  <c r="S64" i="11"/>
  <c r="S154" i="11" s="1"/>
  <c r="Q154" i="11"/>
  <c r="G71" i="11"/>
  <c r="K118" i="2"/>
  <c r="L117" i="2" s="1"/>
  <c r="K212" i="11"/>
  <c r="J118" i="2"/>
  <c r="K117" i="2" s="1"/>
  <c r="J212" i="11"/>
  <c r="I118" i="2"/>
  <c r="J117" i="2" s="1"/>
  <c r="I212" i="11"/>
  <c r="Z355" i="2"/>
  <c r="Z152" i="11" s="1"/>
  <c r="G118" i="2"/>
  <c r="H117" i="2" s="1"/>
  <c r="G212" i="11"/>
  <c r="M118" i="2"/>
  <c r="N117" i="2" s="1"/>
  <c r="M212" i="11"/>
  <c r="G221" i="11"/>
  <c r="N118" i="2"/>
  <c r="O117" i="2" s="1"/>
  <c r="N212" i="11"/>
  <c r="N147" i="2"/>
  <c r="U315" i="2"/>
  <c r="P118" i="2"/>
  <c r="Q117" i="2" s="1"/>
  <c r="P212" i="11"/>
  <c r="AE355" i="2"/>
  <c r="AE152" i="11" s="1"/>
  <c r="AF355" i="2"/>
  <c r="AF152" i="11" s="1"/>
  <c r="F118" i="2"/>
  <c r="F120" i="2" s="1"/>
  <c r="F125" i="2" s="1"/>
  <c r="F219" i="2" s="1"/>
  <c r="F419" i="2" s="1"/>
  <c r="F212" i="11"/>
  <c r="W355" i="2"/>
  <c r="W152" i="11" s="1"/>
  <c r="H118" i="2"/>
  <c r="I117" i="2" s="1"/>
  <c r="H212" i="11"/>
  <c r="D30" i="9"/>
  <c r="D218" i="9" s="1"/>
  <c r="D219" i="9" s="1"/>
  <c r="D171" i="9" s="1"/>
  <c r="D224" i="11"/>
  <c r="D226" i="11" s="1"/>
  <c r="D177" i="11" s="1"/>
  <c r="O118" i="2"/>
  <c r="P117" i="2" s="1"/>
  <c r="O212" i="11"/>
  <c r="D147" i="2"/>
  <c r="L224" i="11"/>
  <c r="D187" i="9"/>
  <c r="D195" i="9" s="1"/>
  <c r="N221" i="11"/>
  <c r="I221" i="11"/>
  <c r="AD187" i="11"/>
  <c r="P224" i="11"/>
  <c r="K221" i="11"/>
  <c r="G193" i="11"/>
  <c r="H161" i="2"/>
  <c r="H165" i="2" s="1"/>
  <c r="H186" i="2" s="1"/>
  <c r="H33" i="11" s="1"/>
  <c r="G171" i="2"/>
  <c r="G190" i="2" s="1"/>
  <c r="F193" i="11"/>
  <c r="F140" i="11"/>
  <c r="F142" i="11" s="1"/>
  <c r="F176" i="11"/>
  <c r="I174" i="2"/>
  <c r="I178" i="2" s="1"/>
  <c r="H184" i="2"/>
  <c r="O221" i="11"/>
  <c r="F199" i="11"/>
  <c r="J147" i="2"/>
  <c r="N224" i="11"/>
  <c r="H147" i="2"/>
  <c r="I224" i="11"/>
  <c r="G38" i="11"/>
  <c r="H194" i="2"/>
  <c r="H198" i="2" s="1"/>
  <c r="G204" i="2"/>
  <c r="G212" i="2"/>
  <c r="G216" i="2" s="1"/>
  <c r="G176" i="11" s="1"/>
  <c r="X32" i="11"/>
  <c r="X197" i="11" s="1"/>
  <c r="M221" i="11"/>
  <c r="K224" i="11"/>
  <c r="P147" i="2"/>
  <c r="M147" i="2"/>
  <c r="L98" i="2"/>
  <c r="L100" i="2" s="1"/>
  <c r="L109" i="2" s="1"/>
  <c r="Q220" i="11"/>
  <c r="L147" i="2"/>
  <c r="H221" i="11"/>
  <c r="J221" i="11"/>
  <c r="K147" i="2"/>
  <c r="I147" i="2"/>
  <c r="F146" i="2"/>
  <c r="F31" i="11" s="1"/>
  <c r="F224" i="11" s="1"/>
  <c r="L221" i="11"/>
  <c r="O224" i="11"/>
  <c r="M224" i="11"/>
  <c r="Q146" i="2"/>
  <c r="Q31" i="11" s="1"/>
  <c r="Q95" i="2"/>
  <c r="Q96" i="2"/>
  <c r="O147" i="2"/>
  <c r="J224" i="11"/>
  <c r="N81" i="11"/>
  <c r="J128" i="11"/>
  <c r="U246" i="2"/>
  <c r="Z246" i="2"/>
  <c r="Y246" i="2"/>
  <c r="Z112" i="11"/>
  <c r="S144" i="11"/>
  <c r="E142" i="9" s="1"/>
  <c r="F285" i="2"/>
  <c r="AE248" i="2"/>
  <c r="AE249" i="2" s="1"/>
  <c r="F66" i="11"/>
  <c r="F68" i="11" s="1"/>
  <c r="F79" i="11" s="1"/>
  <c r="F84" i="11" s="1"/>
  <c r="F89" i="11" s="1"/>
  <c r="F93" i="11" s="1"/>
  <c r="X248" i="2"/>
  <c r="X249" i="2" s="1"/>
  <c r="S277" i="2"/>
  <c r="AF248" i="2"/>
  <c r="AF249" i="2" s="1"/>
  <c r="Y248" i="2"/>
  <c r="Y249" i="2" s="1"/>
  <c r="Z248" i="2"/>
  <c r="Z251" i="2" s="1"/>
  <c r="Z319" i="2" s="1"/>
  <c r="Z330" i="2" s="1"/>
  <c r="F138" i="11"/>
  <c r="V248" i="2"/>
  <c r="V249" i="2" s="1"/>
  <c r="AA248" i="2"/>
  <c r="AA249" i="2" s="1"/>
  <c r="W248" i="2"/>
  <c r="W249" i="2" s="1"/>
  <c r="W246" i="2"/>
  <c r="X246" i="2"/>
  <c r="V246" i="2"/>
  <c r="AD245" i="2"/>
  <c r="Q138" i="11"/>
  <c r="L220" i="11"/>
  <c r="Q146" i="11"/>
  <c r="S302" i="2"/>
  <c r="S301" i="2"/>
  <c r="S307" i="2"/>
  <c r="Y87" i="11"/>
  <c r="Y126" i="11" s="1"/>
  <c r="AH243" i="2"/>
  <c r="Q150" i="11"/>
  <c r="S303" i="2"/>
  <c r="S304" i="2"/>
  <c r="W128" i="11"/>
  <c r="AA86" i="11"/>
  <c r="AA113" i="11" s="1"/>
  <c r="Q140" i="11"/>
  <c r="S283" i="2"/>
  <c r="S285" i="2" s="1"/>
  <c r="Q349" i="2"/>
  <c r="Q285" i="2"/>
  <c r="J7" i="11"/>
  <c r="I166" i="11"/>
  <c r="I105" i="11"/>
  <c r="I62" i="11"/>
  <c r="K223" i="2"/>
  <c r="K226" i="2" s="1"/>
  <c r="J48" i="11"/>
  <c r="J198" i="11" s="1"/>
  <c r="AA87" i="11"/>
  <c r="AA126" i="11" s="1"/>
  <c r="K77" i="11"/>
  <c r="K79" i="11" s="1"/>
  <c r="K84" i="11" s="1"/>
  <c r="K89" i="11" s="1"/>
  <c r="K93" i="11" s="1"/>
  <c r="X123" i="11"/>
  <c r="X75" i="11"/>
  <c r="I444" i="2"/>
  <c r="I446" i="2" s="1"/>
  <c r="Q126" i="11"/>
  <c r="S126" i="11" s="1"/>
  <c r="S87" i="11"/>
  <c r="E85" i="9" s="1"/>
  <c r="E124" i="9" s="1"/>
  <c r="K214" i="2"/>
  <c r="H444" i="2"/>
  <c r="H446" i="2" s="1"/>
  <c r="G444" i="2"/>
  <c r="G446" i="2" s="1"/>
  <c r="K71" i="11"/>
  <c r="N405" i="2"/>
  <c r="O401" i="2"/>
  <c r="L79" i="11"/>
  <c r="L84" i="11" s="1"/>
  <c r="L89" i="11" s="1"/>
  <c r="L93" i="11" s="1"/>
  <c r="L71" i="11"/>
  <c r="S82" i="11"/>
  <c r="E80" i="9" s="1"/>
  <c r="E123" i="9" s="1"/>
  <c r="X171" i="11"/>
  <c r="L128" i="11"/>
  <c r="S125" i="11"/>
  <c r="J79" i="11"/>
  <c r="J84" i="11" s="1"/>
  <c r="J89" i="11" s="1"/>
  <c r="J93" i="11" s="1"/>
  <c r="J71" i="11"/>
  <c r="AN81" i="11"/>
  <c r="AN123" i="11" s="1"/>
  <c r="AF16" i="11"/>
  <c r="AH16" i="11" s="1"/>
  <c r="L87" i="2"/>
  <c r="K90" i="2"/>
  <c r="K23" i="11" s="1"/>
  <c r="AA246" i="2"/>
  <c r="X91" i="11"/>
  <c r="X127" i="11" s="1"/>
  <c r="Y14" i="11"/>
  <c r="Y184" i="11" s="1"/>
  <c r="K456" i="2"/>
  <c r="K458" i="2" s="1"/>
  <c r="L454" i="2"/>
  <c r="E122" i="9"/>
  <c r="M382" i="2"/>
  <c r="M384" i="2" s="1"/>
  <c r="M75" i="11" s="1"/>
  <c r="M77" i="11" s="1"/>
  <c r="M79" i="11" s="1"/>
  <c r="M84" i="11" s="1"/>
  <c r="M89" i="11" s="1"/>
  <c r="M93" i="11" s="1"/>
  <c r="AE21" i="11"/>
  <c r="U248" i="2" l="1"/>
  <c r="U249" i="2" s="1"/>
  <c r="D114" i="11"/>
  <c r="D115" i="11" s="1"/>
  <c r="D93" i="9"/>
  <c r="D97" i="11"/>
  <c r="C114" i="11"/>
  <c r="C115" i="11" s="1"/>
  <c r="C93" i="9"/>
  <c r="C97" i="11"/>
  <c r="AC355" i="2"/>
  <c r="AC152" i="11" s="1"/>
  <c r="AB355" i="2"/>
  <c r="AB152" i="11" s="1"/>
  <c r="AH324" i="2"/>
  <c r="P120" i="2"/>
  <c r="P125" i="2" s="1"/>
  <c r="H120" i="2"/>
  <c r="H125" i="2" s="1"/>
  <c r="F150" i="11"/>
  <c r="S148" i="11"/>
  <c r="Z326" i="2"/>
  <c r="Z328" i="2" s="1"/>
  <c r="F70" i="11"/>
  <c r="N120" i="2"/>
  <c r="N125" i="2" s="1"/>
  <c r="K120" i="2"/>
  <c r="K125" i="2" s="1"/>
  <c r="J120" i="2"/>
  <c r="J125" i="2" s="1"/>
  <c r="I120" i="2"/>
  <c r="I125" i="2" s="1"/>
  <c r="G117" i="2"/>
  <c r="G120" i="2" s="1"/>
  <c r="G125" i="2" s="1"/>
  <c r="G219" i="2" s="1"/>
  <c r="G419" i="2" s="1"/>
  <c r="S138" i="11"/>
  <c r="E62" i="9"/>
  <c r="E152" i="9" s="1"/>
  <c r="Y251" i="2"/>
  <c r="Y364" i="2" s="1"/>
  <c r="Z315" i="2"/>
  <c r="Z13" i="2"/>
  <c r="Z16" i="2" s="1"/>
  <c r="Z302" i="2"/>
  <c r="Z303" i="2"/>
  <c r="Z305" i="2"/>
  <c r="Z415" i="2"/>
  <c r="Z258" i="2"/>
  <c r="Z264" i="2" s="1"/>
  <c r="Z266" i="2" s="1"/>
  <c r="Y135" i="2"/>
  <c r="Y360" i="2"/>
  <c r="Y362" i="2" s="1"/>
  <c r="Y74" i="11" s="1"/>
  <c r="L118" i="2"/>
  <c r="M117" i="2" s="1"/>
  <c r="M120" i="2" s="1"/>
  <c r="M125" i="2" s="1"/>
  <c r="L212" i="11"/>
  <c r="U251" i="2"/>
  <c r="AD355" i="2"/>
  <c r="AD152" i="11" s="1"/>
  <c r="AF135" i="2"/>
  <c r="AF360" i="2"/>
  <c r="AF362" i="2" s="1"/>
  <c r="AB251" i="2"/>
  <c r="AF251" i="2"/>
  <c r="AB135" i="2"/>
  <c r="AB360" i="2"/>
  <c r="AB362" i="2" s="1"/>
  <c r="D35" i="9"/>
  <c r="D42" i="9" s="1"/>
  <c r="AE251" i="2"/>
  <c r="AE319" i="2" s="1"/>
  <c r="AE330" i="2" s="1"/>
  <c r="AA251" i="2"/>
  <c r="AA319" i="2" s="1"/>
  <c r="AA330" i="2" s="1"/>
  <c r="X135" i="2"/>
  <c r="X360" i="2"/>
  <c r="X362" i="2" s="1"/>
  <c r="Z364" i="2"/>
  <c r="Z135" i="2"/>
  <c r="Z360" i="2"/>
  <c r="Z362" i="2" s="1"/>
  <c r="Z74" i="11" s="1"/>
  <c r="U135" i="2"/>
  <c r="U360" i="2"/>
  <c r="U362" i="2" s="1"/>
  <c r="U74" i="11" s="1"/>
  <c r="U77" i="11" s="1"/>
  <c r="W251" i="2"/>
  <c r="AE360" i="2"/>
  <c r="AE362" i="2" s="1"/>
  <c r="AA135" i="2"/>
  <c r="AA360" i="2"/>
  <c r="AA362" i="2" s="1"/>
  <c r="AA74" i="11" s="1"/>
  <c r="X251" i="2"/>
  <c r="X319" i="2" s="1"/>
  <c r="X330" i="2" s="1"/>
  <c r="AC135" i="2"/>
  <c r="AC360" i="2"/>
  <c r="AC362" i="2" s="1"/>
  <c r="V135" i="2"/>
  <c r="V360" i="2"/>
  <c r="V362" i="2" s="1"/>
  <c r="V74" i="11" s="1"/>
  <c r="V77" i="11" s="1"/>
  <c r="O120" i="2"/>
  <c r="O125" i="2" s="1"/>
  <c r="W135" i="2"/>
  <c r="W360" i="2"/>
  <c r="W362" i="2" s="1"/>
  <c r="W74" i="11" s="1"/>
  <c r="W77" i="11" s="1"/>
  <c r="V251" i="2"/>
  <c r="AC251" i="2"/>
  <c r="AC319" i="2" s="1"/>
  <c r="AC330" i="2" s="1"/>
  <c r="AE187" i="11"/>
  <c r="Y32" i="11"/>
  <c r="Y197" i="11" s="1"/>
  <c r="G199" i="11"/>
  <c r="G224" i="11"/>
  <c r="H208" i="2"/>
  <c r="H193" i="11"/>
  <c r="I161" i="2"/>
  <c r="I165" i="2" s="1"/>
  <c r="I186" i="2" s="1"/>
  <c r="I33" i="11" s="1"/>
  <c r="H171" i="2"/>
  <c r="H190" i="2" s="1"/>
  <c r="H38" i="11"/>
  <c r="I194" i="2"/>
  <c r="I198" i="2" s="1"/>
  <c r="H204" i="2"/>
  <c r="J174" i="2"/>
  <c r="J178" i="2" s="1"/>
  <c r="I184" i="2"/>
  <c r="F147" i="2"/>
  <c r="Q98" i="2"/>
  <c r="Q100" i="2" s="1"/>
  <c r="Q224" i="11"/>
  <c r="S31" i="11"/>
  <c r="Q147" i="2"/>
  <c r="G147" i="2"/>
  <c r="O403" i="2"/>
  <c r="N123" i="11"/>
  <c r="F71" i="11"/>
  <c r="AA112" i="11"/>
  <c r="S146" i="11"/>
  <c r="Y171" i="11"/>
  <c r="AB82" i="11"/>
  <c r="AB125" i="11" s="1"/>
  <c r="AD248" i="2"/>
  <c r="AH248" i="2" s="1"/>
  <c r="Z249" i="2"/>
  <c r="X74" i="11"/>
  <c r="X77" i="11" s="1"/>
  <c r="AD246" i="2"/>
  <c r="AE246" i="2"/>
  <c r="AF246" i="2"/>
  <c r="AC82" i="11"/>
  <c r="AC125" i="11" s="1"/>
  <c r="S440" i="2"/>
  <c r="S434" i="2"/>
  <c r="Q66" i="11"/>
  <c r="S349" i="2"/>
  <c r="AH245" i="2"/>
  <c r="Q142" i="11"/>
  <c r="S140" i="11"/>
  <c r="Q70" i="11"/>
  <c r="J166" i="11"/>
  <c r="J105" i="11"/>
  <c r="J62" i="11"/>
  <c r="AF223" i="11"/>
  <c r="K7" i="11"/>
  <c r="L223" i="2"/>
  <c r="L226" i="2" s="1"/>
  <c r="K48" i="11"/>
  <c r="K198" i="11" s="1"/>
  <c r="K444" i="2"/>
  <c r="K446" i="2" s="1"/>
  <c r="AB246" i="2"/>
  <c r="AF21" i="11"/>
  <c r="AH21" i="11" s="1"/>
  <c r="F16" i="9"/>
  <c r="M444" i="2"/>
  <c r="M446" i="2" s="1"/>
  <c r="M454" i="2"/>
  <c r="L456" i="2"/>
  <c r="L458" i="2" s="1"/>
  <c r="Y91" i="11"/>
  <c r="Y127" i="11" s="1"/>
  <c r="F444" i="2"/>
  <c r="F446" i="2" s="1"/>
  <c r="F448" i="2" s="1"/>
  <c r="N382" i="2"/>
  <c r="N384" i="2" s="1"/>
  <c r="N75" i="11" s="1"/>
  <c r="L214" i="2"/>
  <c r="X128" i="11"/>
  <c r="AO81" i="11"/>
  <c r="L444" i="2"/>
  <c r="L446" i="2" s="1"/>
  <c r="Z14" i="11"/>
  <c r="L90" i="2"/>
  <c r="L23" i="11" s="1"/>
  <c r="M87" i="2"/>
  <c r="AD82" i="11"/>
  <c r="AD125" i="11" s="1"/>
  <c r="Y123" i="11"/>
  <c r="Q128" i="11"/>
  <c r="AJ16" i="11"/>
  <c r="J444" i="2"/>
  <c r="J446" i="2" s="1"/>
  <c r="Z269" i="2" l="1"/>
  <c r="Z268" i="2"/>
  <c r="Y302" i="2"/>
  <c r="AH152" i="11"/>
  <c r="C170" i="11"/>
  <c r="C173" i="11" s="1"/>
  <c r="C179" i="11" s="1"/>
  <c r="C205" i="11" s="1"/>
  <c r="C209" i="11" s="1"/>
  <c r="C109" i="11"/>
  <c r="C112" i="9"/>
  <c r="C113" i="9" s="1"/>
  <c r="C95" i="9"/>
  <c r="D170" i="11"/>
  <c r="D173" i="11" s="1"/>
  <c r="D179" i="11" s="1"/>
  <c r="D205" i="11" s="1"/>
  <c r="D109" i="11"/>
  <c r="D117" i="11" s="1"/>
  <c r="D112" i="9"/>
  <c r="D113" i="9" s="1"/>
  <c r="D95" i="9"/>
  <c r="AE326" i="2"/>
  <c r="AE328" i="2" s="1"/>
  <c r="U364" i="2"/>
  <c r="U319" i="2"/>
  <c r="U330" i="2" s="1"/>
  <c r="Y315" i="2"/>
  <c r="Y319" i="2"/>
  <c r="Y330" i="2" s="1"/>
  <c r="S150" i="11"/>
  <c r="E146" i="9"/>
  <c r="E148" i="9" s="1"/>
  <c r="V364" i="2"/>
  <c r="V319" i="2"/>
  <c r="V330" i="2" s="1"/>
  <c r="AA326" i="2"/>
  <c r="AA328" i="2" s="1"/>
  <c r="X326" i="2"/>
  <c r="X328" i="2" s="1"/>
  <c r="W364" i="2"/>
  <c r="W319" i="2"/>
  <c r="W330" i="2" s="1"/>
  <c r="AF364" i="2"/>
  <c r="AF319" i="2"/>
  <c r="AF330" i="2" s="1"/>
  <c r="AB364" i="2"/>
  <c r="AB319" i="2"/>
  <c r="AB330" i="2" s="1"/>
  <c r="AC326" i="2"/>
  <c r="AC328" i="2" s="1"/>
  <c r="E136" i="9"/>
  <c r="E144" i="9"/>
  <c r="L120" i="2"/>
  <c r="L125" i="2" s="1"/>
  <c r="Y13" i="2"/>
  <c r="Y16" i="2" s="1"/>
  <c r="Y18" i="2" s="1"/>
  <c r="Y305" i="2"/>
  <c r="Y303" i="2"/>
  <c r="Y258" i="2"/>
  <c r="Y415" i="2"/>
  <c r="Z275" i="2"/>
  <c r="Z277" i="2" s="1"/>
  <c r="F150" i="9"/>
  <c r="AE135" i="2"/>
  <c r="AD251" i="2"/>
  <c r="Y275" i="2"/>
  <c r="Y277" i="2" s="1"/>
  <c r="AA315" i="2"/>
  <c r="AA13" i="2"/>
  <c r="AA16" i="2" s="1"/>
  <c r="AA415" i="2"/>
  <c r="AA303" i="2"/>
  <c r="AA302" i="2"/>
  <c r="AA305" i="2"/>
  <c r="AA258" i="2"/>
  <c r="AA264" i="2" s="1"/>
  <c r="AA266" i="2" s="1"/>
  <c r="Y304" i="2"/>
  <c r="Y29" i="2"/>
  <c r="Y102" i="2" s="1"/>
  <c r="Y105" i="2" s="1"/>
  <c r="X25" i="2"/>
  <c r="AA364" i="2"/>
  <c r="AD135" i="2"/>
  <c r="AD360" i="2"/>
  <c r="AD362" i="2" s="1"/>
  <c r="AD74" i="11" s="1"/>
  <c r="Z301" i="2"/>
  <c r="Z296" i="2"/>
  <c r="Z298" i="2" s="1"/>
  <c r="Z307" i="2" s="1"/>
  <c r="Y12" i="11"/>
  <c r="AE13" i="2"/>
  <c r="AE16" i="2" s="1"/>
  <c r="AE315" i="2"/>
  <c r="AE302" i="2"/>
  <c r="AE305" i="2"/>
  <c r="AE303" i="2"/>
  <c r="AE415" i="2"/>
  <c r="AE258" i="2"/>
  <c r="AE264" i="2" s="1"/>
  <c r="AE266" i="2" s="1"/>
  <c r="AC13" i="2"/>
  <c r="AC16" i="2" s="1"/>
  <c r="AC302" i="2"/>
  <c r="AC303" i="2"/>
  <c r="AC305" i="2"/>
  <c r="AC415" i="2"/>
  <c r="AC315" i="2"/>
  <c r="AC258" i="2"/>
  <c r="AC264" i="2" s="1"/>
  <c r="AC266" i="2" s="1"/>
  <c r="U13" i="2"/>
  <c r="U16" i="2" s="1"/>
  <c r="U302" i="2"/>
  <c r="U305" i="2"/>
  <c r="U258" i="2"/>
  <c r="U415" i="2"/>
  <c r="U303" i="2"/>
  <c r="V13" i="2"/>
  <c r="V16" i="2" s="1"/>
  <c r="V303" i="2"/>
  <c r="V302" i="2"/>
  <c r="V305" i="2"/>
  <c r="V315" i="2"/>
  <c r="V415" i="2"/>
  <c r="V258" i="2"/>
  <c r="V264" i="2" s="1"/>
  <c r="V266" i="2" s="1"/>
  <c r="AE364" i="2"/>
  <c r="AF315" i="2"/>
  <c r="AF13" i="2"/>
  <c r="AF16" i="2" s="1"/>
  <c r="AF305" i="2"/>
  <c r="AF303" i="2"/>
  <c r="AF415" i="2"/>
  <c r="AF302" i="2"/>
  <c r="AF258" i="2"/>
  <c r="AF264" i="2" s="1"/>
  <c r="AF266" i="2" s="1"/>
  <c r="X315" i="2"/>
  <c r="X13" i="2"/>
  <c r="X16" i="2" s="1"/>
  <c r="X305" i="2"/>
  <c r="X303" i="2"/>
  <c r="X415" i="2"/>
  <c r="X258" i="2"/>
  <c r="Y133" i="2"/>
  <c r="X302" i="2"/>
  <c r="Z304" i="2"/>
  <c r="Z133" i="2"/>
  <c r="Y301" i="2"/>
  <c r="Y296" i="2"/>
  <c r="Y298" i="2" s="1"/>
  <c r="Y307" i="2" s="1"/>
  <c r="AB13" i="2"/>
  <c r="AB16" i="2" s="1"/>
  <c r="AB315" i="2"/>
  <c r="AB302" i="2"/>
  <c r="AB303" i="2"/>
  <c r="AB415" i="2"/>
  <c r="AB305" i="2"/>
  <c r="AB258" i="2"/>
  <c r="AB264" i="2" s="1"/>
  <c r="AB266" i="2" s="1"/>
  <c r="Z94" i="2"/>
  <c r="Z18" i="2"/>
  <c r="Z12" i="11"/>
  <c r="AD415" i="2"/>
  <c r="AC364" i="2"/>
  <c r="W13" i="2"/>
  <c r="W16" i="2" s="1"/>
  <c r="W303" i="2"/>
  <c r="W302" i="2"/>
  <c r="W305" i="2"/>
  <c r="W258" i="2"/>
  <c r="W264" i="2" s="1"/>
  <c r="W266" i="2" s="1"/>
  <c r="W315" i="2"/>
  <c r="W415" i="2"/>
  <c r="X364" i="2"/>
  <c r="AF187" i="11"/>
  <c r="K174" i="2"/>
  <c r="K178" i="2" s="1"/>
  <c r="J184" i="2"/>
  <c r="H199" i="11"/>
  <c r="H212" i="2"/>
  <c r="H216" i="2" s="1"/>
  <c r="H219" i="2" s="1"/>
  <c r="Z32" i="11"/>
  <c r="Z197" i="11" s="1"/>
  <c r="J161" i="2"/>
  <c r="J165" i="2" s="1"/>
  <c r="J186" i="2" s="1"/>
  <c r="J33" i="11" s="1"/>
  <c r="I171" i="2"/>
  <c r="I190" i="2" s="1"/>
  <c r="I38" i="11"/>
  <c r="I204" i="2"/>
  <c r="J194" i="2"/>
  <c r="J198" i="2" s="1"/>
  <c r="J38" i="11" s="1"/>
  <c r="I193" i="11"/>
  <c r="E30" i="9"/>
  <c r="E218" i="9" s="1"/>
  <c r="O81" i="11"/>
  <c r="S403" i="2"/>
  <c r="O405" i="2"/>
  <c r="N128" i="11"/>
  <c r="Z171" i="11"/>
  <c r="Y75" i="11"/>
  <c r="Y77" i="11" s="1"/>
  <c r="AB112" i="11"/>
  <c r="W64" i="11"/>
  <c r="W154" i="11" s="1"/>
  <c r="AE64" i="11"/>
  <c r="AE154" i="11" s="1"/>
  <c r="X64" i="11"/>
  <c r="X154" i="11" s="1"/>
  <c r="Y64" i="11"/>
  <c r="Y154" i="11" s="1"/>
  <c r="V64" i="11"/>
  <c r="V154" i="11" s="1"/>
  <c r="U64" i="11"/>
  <c r="U154" i="11" s="1"/>
  <c r="Z64" i="11"/>
  <c r="Z154" i="11" s="1"/>
  <c r="AA64" i="11"/>
  <c r="AA154" i="11" s="1"/>
  <c r="AO241" i="2"/>
  <c r="AO243" i="2" s="1"/>
  <c r="AO324" i="2" s="1"/>
  <c r="AL241" i="2"/>
  <c r="AL243" i="2" s="1"/>
  <c r="AL324" i="2" s="1"/>
  <c r="AP241" i="2"/>
  <c r="AP243" i="2" s="1"/>
  <c r="AP324" i="2" s="1"/>
  <c r="AQ241" i="2"/>
  <c r="AQ243" i="2" s="1"/>
  <c r="AU241" i="2"/>
  <c r="AU243" i="2" s="1"/>
  <c r="AU324" i="2" s="1"/>
  <c r="AR241" i="2"/>
  <c r="AR243" i="2" s="1"/>
  <c r="AT241" i="2"/>
  <c r="AT243" i="2" s="1"/>
  <c r="AT324" i="2" s="1"/>
  <c r="AK241" i="2"/>
  <c r="AK243" i="2" s="1"/>
  <c r="AK324" i="2" s="1"/>
  <c r="AM241" i="2"/>
  <c r="AM243" i="2" s="1"/>
  <c r="AM324" i="2" s="1"/>
  <c r="AN241" i="2"/>
  <c r="AN243" i="2" s="1"/>
  <c r="AN324" i="2" s="1"/>
  <c r="AS241" i="2"/>
  <c r="AS243" i="2" s="1"/>
  <c r="AS324" i="2" s="1"/>
  <c r="AH249" i="2"/>
  <c r="AJ241" i="2"/>
  <c r="AF64" i="11"/>
  <c r="AF154" i="11" s="1"/>
  <c r="AF74" i="11"/>
  <c r="AB74" i="11"/>
  <c r="AB87" i="11"/>
  <c r="AC87" i="11"/>
  <c r="AC126" i="11" s="1"/>
  <c r="AB86" i="11"/>
  <c r="AB113" i="11" s="1"/>
  <c r="E138" i="9"/>
  <c r="E140" i="9" s="1"/>
  <c r="S70" i="11"/>
  <c r="E68" i="9" s="1"/>
  <c r="S142" i="11"/>
  <c r="Q68" i="11"/>
  <c r="Q71" i="11" s="1"/>
  <c r="S66" i="11"/>
  <c r="AC246" i="2"/>
  <c r="M223" i="2"/>
  <c r="M226" i="2" s="1"/>
  <c r="L48" i="11"/>
  <c r="L198" i="11" s="1"/>
  <c r="K62" i="11"/>
  <c r="K166" i="11"/>
  <c r="K105" i="11"/>
  <c r="L7" i="11"/>
  <c r="AE82" i="11"/>
  <c r="N87" i="2"/>
  <c r="M90" i="2"/>
  <c r="M23" i="11" s="1"/>
  <c r="F450" i="2"/>
  <c r="F452" i="2" s="1"/>
  <c r="F95" i="11" s="1"/>
  <c r="G447" i="2"/>
  <c r="G448" i="2" s="1"/>
  <c r="Z91" i="11"/>
  <c r="N454" i="2"/>
  <c r="M456" i="2"/>
  <c r="M458" i="2" s="1"/>
  <c r="F21" i="9"/>
  <c r="Z184" i="11"/>
  <c r="AJ21" i="11"/>
  <c r="AE74" i="11"/>
  <c r="Y128" i="11"/>
  <c r="AP81" i="11"/>
  <c r="AP123" i="11" s="1"/>
  <c r="AA14" i="11"/>
  <c r="Z123" i="11"/>
  <c r="N77" i="11"/>
  <c r="N79" i="11" s="1"/>
  <c r="N84" i="11" s="1"/>
  <c r="N89" i="11" s="1"/>
  <c r="N93" i="11" s="1"/>
  <c r="F217" i="9"/>
  <c r="AK16" i="11"/>
  <c r="AK223" i="11" s="1"/>
  <c r="M214" i="2"/>
  <c r="AC74" i="11"/>
  <c r="AO123" i="11"/>
  <c r="Q382" i="2"/>
  <c r="Q384" i="2" s="1"/>
  <c r="Q75" i="11" s="1"/>
  <c r="O382" i="2"/>
  <c r="O384" i="2" s="1"/>
  <c r="O75" i="11" s="1"/>
  <c r="O77" i="11" s="1"/>
  <c r="O79" i="11" s="1"/>
  <c r="AJ223" i="11"/>
  <c r="AB64" i="11"/>
  <c r="AB154" i="11" s="1"/>
  <c r="AF269" i="2" l="1"/>
  <c r="AF268" i="2"/>
  <c r="V269" i="2"/>
  <c r="V268" i="2"/>
  <c r="U264" i="2"/>
  <c r="Y132" i="2"/>
  <c r="X264" i="2"/>
  <c r="X266" i="2" s="1"/>
  <c r="W269" i="2"/>
  <c r="W268" i="2"/>
  <c r="Z132" i="2"/>
  <c r="Y264" i="2"/>
  <c r="Y266" i="2" s="1"/>
  <c r="AE269" i="2"/>
  <c r="AE268" i="2"/>
  <c r="AA268" i="2"/>
  <c r="AA269" i="2"/>
  <c r="AB269" i="2"/>
  <c r="AB268" i="2"/>
  <c r="AC269" i="2"/>
  <c r="AC268" i="2"/>
  <c r="F114" i="11"/>
  <c r="F115" i="11" s="1"/>
  <c r="F97" i="11"/>
  <c r="D107" i="9"/>
  <c r="D115" i="9" s="1"/>
  <c r="D164" i="9"/>
  <c r="D167" i="9" s="1"/>
  <c r="D173" i="9" s="1"/>
  <c r="D199" i="9" s="1"/>
  <c r="D130" i="11"/>
  <c r="D132" i="11" s="1"/>
  <c r="D119" i="11"/>
  <c r="C164" i="9"/>
  <c r="C167" i="9" s="1"/>
  <c r="C173" i="9" s="1"/>
  <c r="C199" i="9" s="1"/>
  <c r="C203" i="9" s="1"/>
  <c r="D201" i="9" s="1"/>
  <c r="C107" i="9"/>
  <c r="C115" i="9" s="1"/>
  <c r="C117" i="11"/>
  <c r="C49" i="11"/>
  <c r="D207" i="11"/>
  <c r="D209" i="11" s="1"/>
  <c r="C211" i="11"/>
  <c r="AR245" i="2"/>
  <c r="AR324" i="2"/>
  <c r="AQ245" i="2"/>
  <c r="AQ324" i="2"/>
  <c r="Y94" i="2"/>
  <c r="AB326" i="2"/>
  <c r="AB328" i="2" s="1"/>
  <c r="V326" i="2"/>
  <c r="V328" i="2" s="1"/>
  <c r="V148" i="11" s="1"/>
  <c r="V150" i="11" s="1"/>
  <c r="AD13" i="2"/>
  <c r="AD16" i="2" s="1"/>
  <c r="AD319" i="2"/>
  <c r="Y280" i="2"/>
  <c r="Y283" i="2" s="1"/>
  <c r="Y285" i="2" s="1"/>
  <c r="AF326" i="2"/>
  <c r="AF328" i="2" s="1"/>
  <c r="AF134" i="2" s="1"/>
  <c r="W326" i="2"/>
  <c r="W328" i="2" s="1"/>
  <c r="Y326" i="2"/>
  <c r="Y328" i="2" s="1"/>
  <c r="Y134" i="2" s="1"/>
  <c r="U326" i="2"/>
  <c r="U328" i="2" s="1"/>
  <c r="Z134" i="2"/>
  <c r="Z144" i="2" s="1"/>
  <c r="Z146" i="2" s="1"/>
  <c r="Z147" i="2" s="1"/>
  <c r="AD305" i="2"/>
  <c r="AD275" i="2"/>
  <c r="AD277" i="2" s="1"/>
  <c r="AD364" i="2"/>
  <c r="AD303" i="2"/>
  <c r="AD258" i="2"/>
  <c r="AH258" i="2" s="1"/>
  <c r="AD302" i="2"/>
  <c r="AD315" i="2"/>
  <c r="X275" i="2"/>
  <c r="X277" i="2" s="1"/>
  <c r="AA275" i="2"/>
  <c r="AA277" i="2" s="1"/>
  <c r="Z280" i="2"/>
  <c r="Z283" i="2" s="1"/>
  <c r="Z285" i="2" s="1"/>
  <c r="AF275" i="2"/>
  <c r="AF277" i="2" s="1"/>
  <c r="AC275" i="2"/>
  <c r="AC277" i="2" s="1"/>
  <c r="K194" i="2"/>
  <c r="AB296" i="2"/>
  <c r="AB298" i="2" s="1"/>
  <c r="AB307" i="2" s="1"/>
  <c r="AB301" i="2"/>
  <c r="AR355" i="2"/>
  <c r="AR152" i="11" s="1"/>
  <c r="W296" i="2"/>
  <c r="W298" i="2" s="1"/>
  <c r="W307" i="2" s="1"/>
  <c r="W301" i="2"/>
  <c r="AB304" i="2"/>
  <c r="AB133" i="2"/>
  <c r="U29" i="2"/>
  <c r="U102" i="2" s="1"/>
  <c r="U105" i="2" s="1"/>
  <c r="U94" i="2"/>
  <c r="U18" i="2"/>
  <c r="U12" i="11"/>
  <c r="AC25" i="2"/>
  <c r="AD29" i="2"/>
  <c r="AD102" i="2" s="1"/>
  <c r="AD105" i="2" s="1"/>
  <c r="Y96" i="2"/>
  <c r="Y95" i="2"/>
  <c r="V301" i="2"/>
  <c r="V296" i="2"/>
  <c r="V298" i="2" s="1"/>
  <c r="V307" i="2" s="1"/>
  <c r="AQ355" i="2"/>
  <c r="AQ152" i="11" s="1"/>
  <c r="U25" i="2"/>
  <c r="V29" i="2"/>
  <c r="V102" i="2" s="1"/>
  <c r="V105" i="2" s="1"/>
  <c r="W132" i="2"/>
  <c r="AB18" i="2"/>
  <c r="AB94" i="2"/>
  <c r="AB12" i="11"/>
  <c r="X304" i="2"/>
  <c r="X133" i="2"/>
  <c r="AF94" i="2"/>
  <c r="AF18" i="2"/>
  <c r="V275" i="2"/>
  <c r="V277" i="2" s="1"/>
  <c r="AA25" i="2"/>
  <c r="AC132" i="2"/>
  <c r="AB29" i="2"/>
  <c r="AB102" i="2" s="1"/>
  <c r="AB105" i="2" s="1"/>
  <c r="AD18" i="2"/>
  <c r="AD94" i="2"/>
  <c r="U296" i="2"/>
  <c r="U298" i="2" s="1"/>
  <c r="U307" i="2" s="1"/>
  <c r="U301" i="2"/>
  <c r="AE304" i="2"/>
  <c r="AE133" i="2"/>
  <c r="W18" i="2"/>
  <c r="W94" i="2"/>
  <c r="W12" i="11"/>
  <c r="AD304" i="2"/>
  <c r="AD133" i="2"/>
  <c r="AB275" i="2"/>
  <c r="AB277" i="2" s="1"/>
  <c r="AB134" i="2"/>
  <c r="W29" i="2"/>
  <c r="W102" i="2" s="1"/>
  <c r="W105" i="2" s="1"/>
  <c r="X132" i="2"/>
  <c r="V25" i="2"/>
  <c r="X301" i="2"/>
  <c r="X296" i="2"/>
  <c r="X298" i="2" s="1"/>
  <c r="X307" i="2" s="1"/>
  <c r="AF301" i="2"/>
  <c r="AF296" i="2"/>
  <c r="AF298" i="2" s="1"/>
  <c r="AF307" i="2" s="1"/>
  <c r="V18" i="2"/>
  <c r="V94" i="2"/>
  <c r="V12" i="11"/>
  <c r="U275" i="2"/>
  <c r="U277" i="2" s="1"/>
  <c r="Y349" i="2"/>
  <c r="AE301" i="2"/>
  <c r="AE296" i="2"/>
  <c r="AE298" i="2" s="1"/>
  <c r="AE307" i="2" s="1"/>
  <c r="AA301" i="2"/>
  <c r="AA296" i="2"/>
  <c r="AA298" i="2" s="1"/>
  <c r="AA307" i="2" s="1"/>
  <c r="X94" i="2"/>
  <c r="X18" i="2"/>
  <c r="X12" i="11"/>
  <c r="Y220" i="11" s="1"/>
  <c r="AC301" i="2"/>
  <c r="AC296" i="2"/>
  <c r="AC298" i="2" s="1"/>
  <c r="AC307" i="2" s="1"/>
  <c r="Y25" i="2"/>
  <c r="Y33" i="2" s="1"/>
  <c r="Y35" i="2" s="1"/>
  <c r="AA132" i="2"/>
  <c r="Z29" i="2"/>
  <c r="Z102" i="2" s="1"/>
  <c r="Z105" i="2" s="1"/>
  <c r="AC134" i="2"/>
  <c r="Z96" i="2"/>
  <c r="Z95" i="2"/>
  <c r="X134" i="2"/>
  <c r="U304" i="2"/>
  <c r="U133" i="2"/>
  <c r="AE94" i="2"/>
  <c r="AE18" i="2"/>
  <c r="AA134" i="2"/>
  <c r="AA94" i="2"/>
  <c r="AA18" i="2"/>
  <c r="AA12" i="11"/>
  <c r="V304" i="2"/>
  <c r="V133" i="2"/>
  <c r="AF304" i="2"/>
  <c r="AF133" i="2"/>
  <c r="AC304" i="2"/>
  <c r="AC133" i="2"/>
  <c r="W304" i="2"/>
  <c r="W133" i="2"/>
  <c r="W275" i="2"/>
  <c r="W277" i="2" s="1"/>
  <c r="AD301" i="2"/>
  <c r="AD296" i="2"/>
  <c r="AD298" i="2" s="1"/>
  <c r="AD307" i="2" s="1"/>
  <c r="AA29" i="2"/>
  <c r="AA102" i="2" s="1"/>
  <c r="AA105" i="2" s="1"/>
  <c r="AB132" i="2"/>
  <c r="Z25" i="2"/>
  <c r="AE29" i="2"/>
  <c r="AE102" i="2" s="1"/>
  <c r="AE105" i="2" s="1"/>
  <c r="AF132" i="2"/>
  <c r="AD25" i="2"/>
  <c r="AC18" i="2"/>
  <c r="AC94" i="2"/>
  <c r="AC12" i="11"/>
  <c r="AE275" i="2"/>
  <c r="AE277" i="2" s="1"/>
  <c r="Z220" i="11"/>
  <c r="AA304" i="2"/>
  <c r="AA133" i="2"/>
  <c r="AJ187" i="11"/>
  <c r="J204" i="2"/>
  <c r="J171" i="2"/>
  <c r="J190" i="2" s="1"/>
  <c r="K161" i="2"/>
  <c r="K165" i="2" s="1"/>
  <c r="K186" i="2" s="1"/>
  <c r="K33" i="11" s="1"/>
  <c r="AA32" i="11"/>
  <c r="AA197" i="11" s="1"/>
  <c r="H176" i="11"/>
  <c r="H419" i="2"/>
  <c r="J193" i="11"/>
  <c r="I208" i="2"/>
  <c r="L174" i="2"/>
  <c r="L178" i="2" s="1"/>
  <c r="K184" i="2"/>
  <c r="O84" i="11"/>
  <c r="O89" i="11" s="1"/>
  <c r="O93" i="11" s="1"/>
  <c r="O444" i="2" s="1"/>
  <c r="O446" i="2" s="1"/>
  <c r="I199" i="11"/>
  <c r="J199" i="11"/>
  <c r="K198" i="2"/>
  <c r="AE12" i="11"/>
  <c r="AF12" i="11"/>
  <c r="AH12" i="11" s="1"/>
  <c r="F12" i="9" s="1"/>
  <c r="F214" i="9" s="1"/>
  <c r="Q25" i="2"/>
  <c r="AE148" i="11"/>
  <c r="AE150" i="11" s="1"/>
  <c r="O123" i="11"/>
  <c r="S81" i="11"/>
  <c r="E79" i="9" s="1"/>
  <c r="E121" i="9" s="1"/>
  <c r="E126" i="9" s="1"/>
  <c r="Z75" i="11"/>
  <c r="Z77" i="11" s="1"/>
  <c r="X148" i="11"/>
  <c r="X150" i="11" s="1"/>
  <c r="AD64" i="11"/>
  <c r="AD154" i="11" s="1"/>
  <c r="AA171" i="11"/>
  <c r="AC112" i="11"/>
  <c r="W148" i="11"/>
  <c r="W150" i="11" s="1"/>
  <c r="X136" i="11"/>
  <c r="X138" i="11" s="1"/>
  <c r="W136" i="11"/>
  <c r="W138" i="11" s="1"/>
  <c r="AB148" i="11"/>
  <c r="AB150" i="11" s="1"/>
  <c r="V136" i="11"/>
  <c r="Z148" i="11"/>
  <c r="Z150" i="11" s="1"/>
  <c r="Y136" i="11"/>
  <c r="Z136" i="11"/>
  <c r="Z138" i="11" s="1"/>
  <c r="AA136" i="11"/>
  <c r="AA138" i="11" s="1"/>
  <c r="AJ243" i="2"/>
  <c r="AW241" i="2"/>
  <c r="AR248" i="2"/>
  <c r="AR249" i="2" s="1"/>
  <c r="AA148" i="11"/>
  <c r="AA150" i="11" s="1"/>
  <c r="Y148" i="11"/>
  <c r="Y150" i="11" s="1"/>
  <c r="AQ248" i="2"/>
  <c r="AQ249" i="2" s="1"/>
  <c r="U148" i="11"/>
  <c r="U150" i="11" s="1"/>
  <c r="AB136" i="11"/>
  <c r="AB138" i="11" s="1"/>
  <c r="AP245" i="2"/>
  <c r="AN245" i="2"/>
  <c r="AL245" i="2"/>
  <c r="AM245" i="2"/>
  <c r="AO245" i="2"/>
  <c r="AK245" i="2"/>
  <c r="AS245" i="2"/>
  <c r="AT245" i="2"/>
  <c r="AR246" i="2"/>
  <c r="AU245" i="2"/>
  <c r="AQ246" i="2"/>
  <c r="AF148" i="11"/>
  <c r="AF150" i="11" s="1"/>
  <c r="AC64" i="11"/>
  <c r="AC154" i="11" s="1"/>
  <c r="AH251" i="2"/>
  <c r="AB126" i="11"/>
  <c r="AH126" i="11" s="1"/>
  <c r="AH87" i="11"/>
  <c r="F85" i="9" s="1"/>
  <c r="F124" i="9" s="1"/>
  <c r="E64" i="9"/>
  <c r="E66" i="9" s="1"/>
  <c r="E69" i="9" s="1"/>
  <c r="S68" i="11"/>
  <c r="S71" i="11" s="1"/>
  <c r="L62" i="11"/>
  <c r="L105" i="11"/>
  <c r="L166" i="11"/>
  <c r="N223" i="2"/>
  <c r="N226" i="2" s="1"/>
  <c r="M48" i="11"/>
  <c r="M198" i="11" s="1"/>
  <c r="M7" i="11"/>
  <c r="Q77" i="11"/>
  <c r="Q79" i="11" s="1"/>
  <c r="Q84" i="11" s="1"/>
  <c r="Q89" i="11" s="1"/>
  <c r="Q93" i="11" s="1"/>
  <c r="AH74" i="11"/>
  <c r="N214" i="2"/>
  <c r="Z127" i="11"/>
  <c r="Z128" i="11" s="1"/>
  <c r="AF82" i="11"/>
  <c r="AF125" i="11" s="1"/>
  <c r="AE125" i="11"/>
  <c r="AA123" i="11"/>
  <c r="G450" i="2"/>
  <c r="G452" i="2" s="1"/>
  <c r="G95" i="11" s="1"/>
  <c r="H447" i="2"/>
  <c r="H448" i="2" s="1"/>
  <c r="F460" i="2"/>
  <c r="F462" i="2" s="1"/>
  <c r="AA91" i="11"/>
  <c r="AA127" i="11" s="1"/>
  <c r="P382" i="2"/>
  <c r="P384" i="2" s="1"/>
  <c r="P75" i="11" s="1"/>
  <c r="P77" i="11" s="1"/>
  <c r="P79" i="11" s="1"/>
  <c r="P84" i="11" s="1"/>
  <c r="P89" i="11" s="1"/>
  <c r="P93" i="11" s="1"/>
  <c r="S378" i="2"/>
  <c r="S382" i="2" s="1"/>
  <c r="S384" i="2" s="1"/>
  <c r="AQ81" i="11"/>
  <c r="AL16" i="11"/>
  <c r="AL223" i="11" s="1"/>
  <c r="N444" i="2"/>
  <c r="N446" i="2" s="1"/>
  <c r="AA184" i="11"/>
  <c r="AB14" i="11"/>
  <c r="AB184" i="11" s="1"/>
  <c r="AK21" i="11"/>
  <c r="AK187" i="11" s="1"/>
  <c r="O87" i="2"/>
  <c r="N90" i="2"/>
  <c r="N23" i="11" s="1"/>
  <c r="O454" i="2"/>
  <c r="N456" i="2"/>
  <c r="N458" i="2" s="1"/>
  <c r="X269" i="2" l="1"/>
  <c r="X268" i="2"/>
  <c r="Y144" i="2"/>
  <c r="Y146" i="2" s="1"/>
  <c r="Y147" i="2" s="1"/>
  <c r="U266" i="2"/>
  <c r="AD264" i="2"/>
  <c r="AD266" i="2" s="1"/>
  <c r="AC29" i="2" s="1"/>
  <c r="Y269" i="2"/>
  <c r="Y268" i="2"/>
  <c r="W25" i="2"/>
  <c r="X29" i="2"/>
  <c r="F22" i="11"/>
  <c r="F226" i="11"/>
  <c r="F177" i="11" s="1"/>
  <c r="F196" i="11"/>
  <c r="F201" i="11" s="1"/>
  <c r="C216" i="11"/>
  <c r="C214" i="11"/>
  <c r="D203" i="9"/>
  <c r="E201" i="9" s="1"/>
  <c r="D211" i="11"/>
  <c r="F207" i="11"/>
  <c r="S207" i="11" s="1"/>
  <c r="D117" i="9"/>
  <c r="D128" i="9"/>
  <c r="D130" i="9" s="1"/>
  <c r="F42" i="11"/>
  <c r="C47" i="9"/>
  <c r="C50" i="9" s="1"/>
  <c r="D49" i="11"/>
  <c r="C52" i="11"/>
  <c r="F170" i="11"/>
  <c r="F173" i="11" s="1"/>
  <c r="F109" i="11"/>
  <c r="F117" i="11" s="1"/>
  <c r="F130" i="11" s="1"/>
  <c r="C119" i="11"/>
  <c r="C130" i="11"/>
  <c r="C132" i="11" s="1"/>
  <c r="G114" i="11"/>
  <c r="G97" i="11"/>
  <c r="C117" i="9"/>
  <c r="C128" i="9"/>
  <c r="C130" i="9" s="1"/>
  <c r="V134" i="2"/>
  <c r="AW243" i="2"/>
  <c r="AJ324" i="2"/>
  <c r="W134" i="2"/>
  <c r="W144" i="2" s="1"/>
  <c r="W146" i="2" s="1"/>
  <c r="W147" i="2" s="1"/>
  <c r="V33" i="2"/>
  <c r="V35" i="2" s="1"/>
  <c r="V13" i="11" s="1"/>
  <c r="AH319" i="2"/>
  <c r="AH330" i="2" s="1"/>
  <c r="AD330" i="2"/>
  <c r="AD326" i="2"/>
  <c r="AD328" i="2" s="1"/>
  <c r="AH328" i="2" s="1"/>
  <c r="AD280" i="2"/>
  <c r="AD283" i="2" s="1"/>
  <c r="AD285" i="2" s="1"/>
  <c r="U134" i="2"/>
  <c r="AH326" i="2"/>
  <c r="X280" i="2"/>
  <c r="X283" i="2" s="1"/>
  <c r="X285" i="2" s="1"/>
  <c r="AE132" i="2"/>
  <c r="AD33" i="2"/>
  <c r="AD35" i="2" s="1"/>
  <c r="AC280" i="2"/>
  <c r="AC283" i="2" s="1"/>
  <c r="AC285" i="2" s="1"/>
  <c r="V280" i="2"/>
  <c r="V283" i="2" s="1"/>
  <c r="V285" i="2" s="1"/>
  <c r="AA280" i="2"/>
  <c r="AA283" i="2" s="1"/>
  <c r="AA285" i="2" s="1"/>
  <c r="Z349" i="2"/>
  <c r="U33" i="2"/>
  <c r="U35" i="2" s="1"/>
  <c r="U13" i="11" s="1"/>
  <c r="AB144" i="11"/>
  <c r="AB146" i="11" s="1"/>
  <c r="AA33" i="2"/>
  <c r="AA35" i="2" s="1"/>
  <c r="AA13" i="11" s="1"/>
  <c r="AF280" i="2"/>
  <c r="AF283" i="2" s="1"/>
  <c r="AF285" i="2" s="1"/>
  <c r="Y98" i="2"/>
  <c r="Y100" i="2" s="1"/>
  <c r="Y109" i="2" s="1"/>
  <c r="Y118" i="2" s="1"/>
  <c r="Z117" i="2" s="1"/>
  <c r="AB144" i="2"/>
  <c r="AB146" i="2" s="1"/>
  <c r="AB147" i="2" s="1"/>
  <c r="X144" i="2"/>
  <c r="X146" i="2" s="1"/>
  <c r="X147" i="2" s="1"/>
  <c r="AF144" i="2"/>
  <c r="AF146" i="2" s="1"/>
  <c r="AF147" i="2" s="1"/>
  <c r="AB220" i="11"/>
  <c r="AS355" i="2"/>
  <c r="AS152" i="11" s="1"/>
  <c r="AE95" i="2"/>
  <c r="AE96" i="2"/>
  <c r="Z98" i="2"/>
  <c r="Z100" i="2" s="1"/>
  <c r="Z109" i="2" s="1"/>
  <c r="Z118" i="2" s="1"/>
  <c r="AA117" i="2" s="1"/>
  <c r="AA144" i="2"/>
  <c r="AA146" i="2" s="1"/>
  <c r="AA147" i="2" s="1"/>
  <c r="X220" i="11"/>
  <c r="AC220" i="11"/>
  <c r="AE280" i="2"/>
  <c r="AE283" i="2" s="1"/>
  <c r="AB280" i="2"/>
  <c r="AB283" i="2" s="1"/>
  <c r="AO355" i="2"/>
  <c r="AO152" i="11" s="1"/>
  <c r="X96" i="2"/>
  <c r="X95" i="2"/>
  <c r="AC144" i="2"/>
  <c r="AC146" i="2" s="1"/>
  <c r="AC147" i="2" s="1"/>
  <c r="AT355" i="2"/>
  <c r="AT152" i="11" s="1"/>
  <c r="AM355" i="2"/>
  <c r="AM152" i="11" s="1"/>
  <c r="W280" i="2"/>
  <c r="W283" i="2" s="1"/>
  <c r="AR251" i="2"/>
  <c r="AD96" i="2"/>
  <c r="AD95" i="2"/>
  <c r="AL355" i="2"/>
  <c r="AL152" i="11" s="1"/>
  <c r="Z33" i="2"/>
  <c r="Z35" i="2" s="1"/>
  <c r="Z13" i="11" s="1"/>
  <c r="AA96" i="2"/>
  <c r="AA95" i="2"/>
  <c r="W220" i="11"/>
  <c r="V220" i="11"/>
  <c r="U220" i="11"/>
  <c r="AR135" i="2"/>
  <c r="AR360" i="2"/>
  <c r="AR362" i="2" s="1"/>
  <c r="AU355" i="2"/>
  <c r="AU152" i="11" s="1"/>
  <c r="AN355" i="2"/>
  <c r="AN152" i="11" s="1"/>
  <c r="U280" i="2"/>
  <c r="U283" i="2" s="1"/>
  <c r="V95" i="2"/>
  <c r="V96" i="2"/>
  <c r="AA220" i="11"/>
  <c r="AF96" i="2"/>
  <c r="AF95" i="2"/>
  <c r="AQ360" i="2"/>
  <c r="AQ362" i="2" s="1"/>
  <c r="AK355" i="2"/>
  <c r="AK152" i="11" s="1"/>
  <c r="W96" i="2"/>
  <c r="W95" i="2"/>
  <c r="AB96" i="2"/>
  <c r="AB95" i="2"/>
  <c r="AP355" i="2"/>
  <c r="AC95" i="2"/>
  <c r="AC96" i="2"/>
  <c r="X349" i="2"/>
  <c r="W33" i="2"/>
  <c r="W35" i="2" s="1"/>
  <c r="W13" i="11" s="1"/>
  <c r="AQ251" i="2"/>
  <c r="AQ258" i="2" s="1"/>
  <c r="AQ264" i="2" s="1"/>
  <c r="AQ266" i="2" s="1"/>
  <c r="U95" i="2"/>
  <c r="U96" i="2"/>
  <c r="Z31" i="11"/>
  <c r="AH274" i="2"/>
  <c r="K193" i="11"/>
  <c r="AB32" i="11"/>
  <c r="M174" i="2"/>
  <c r="M178" i="2" s="1"/>
  <c r="L184" i="2"/>
  <c r="I212" i="2"/>
  <c r="I216" i="2" s="1"/>
  <c r="I219" i="2" s="1"/>
  <c r="K171" i="2"/>
  <c r="K190" i="2" s="1"/>
  <c r="L161" i="2"/>
  <c r="L165" i="2" s="1"/>
  <c r="L186" i="2" s="1"/>
  <c r="L33" i="11" s="1"/>
  <c r="Y13" i="11"/>
  <c r="L194" i="2"/>
  <c r="K38" i="11"/>
  <c r="K204" i="2"/>
  <c r="AF220" i="11"/>
  <c r="AD12" i="11"/>
  <c r="AE220" i="11" s="1"/>
  <c r="O128" i="11"/>
  <c r="S123" i="11"/>
  <c r="S128" i="11" s="1"/>
  <c r="AJ245" i="2"/>
  <c r="AE144" i="11"/>
  <c r="AE146" i="11" s="1"/>
  <c r="AH278" i="2"/>
  <c r="AD148" i="11"/>
  <c r="AD150" i="11" s="1"/>
  <c r="X144" i="11"/>
  <c r="X146" i="11" s="1"/>
  <c r="AA75" i="11"/>
  <c r="AA77" i="11" s="1"/>
  <c r="AH273" i="2"/>
  <c r="AH292" i="2"/>
  <c r="AH303" i="2" s="1"/>
  <c r="AB171" i="11"/>
  <c r="AD112" i="11"/>
  <c r="W144" i="11"/>
  <c r="W146" i="11" s="1"/>
  <c r="AH294" i="2"/>
  <c r="AH305" i="2" s="1"/>
  <c r="AC136" i="11"/>
  <c r="AC138" i="11" s="1"/>
  <c r="AM248" i="2"/>
  <c r="AM249" i="2" s="1"/>
  <c r="AP248" i="2"/>
  <c r="AP249" i="2" s="1"/>
  <c r="Y138" i="11"/>
  <c r="AH290" i="2"/>
  <c r="Z144" i="11"/>
  <c r="Z146" i="11" s="1"/>
  <c r="U144" i="11"/>
  <c r="U146" i="11" s="1"/>
  <c r="Y140" i="11"/>
  <c r="Y142" i="11" s="1"/>
  <c r="AH291" i="2"/>
  <c r="AH302" i="2" s="1"/>
  <c r="AU248" i="2"/>
  <c r="AU249" i="2" s="1"/>
  <c r="AL248" i="2"/>
  <c r="AL249" i="2" s="1"/>
  <c r="V144" i="11"/>
  <c r="V146" i="11" s="1"/>
  <c r="V138" i="11"/>
  <c r="AN248" i="2"/>
  <c r="AN249" i="2" s="1"/>
  <c r="AH293" i="2"/>
  <c r="AH304" i="2" s="1"/>
  <c r="AT248" i="2"/>
  <c r="AT251" i="2" s="1"/>
  <c r="AK248" i="2"/>
  <c r="AK249" i="2" s="1"/>
  <c r="AC148" i="11"/>
  <c r="AC150" i="11" s="1"/>
  <c r="AS248" i="2"/>
  <c r="AS251" i="2" s="1"/>
  <c r="AO248" i="2"/>
  <c r="AO249" i="2" s="1"/>
  <c r="Y144" i="11"/>
  <c r="Y146" i="11" s="1"/>
  <c r="AA144" i="11"/>
  <c r="AA146" i="11" s="1"/>
  <c r="AK246" i="2"/>
  <c r="AN246" i="2"/>
  <c r="AU246" i="2"/>
  <c r="AO246" i="2"/>
  <c r="AT246" i="2"/>
  <c r="AM246" i="2"/>
  <c r="AL246" i="2"/>
  <c r="AS246" i="2"/>
  <c r="AP246" i="2"/>
  <c r="AF144" i="11"/>
  <c r="AF146" i="11" s="1"/>
  <c r="AB75" i="11"/>
  <c r="AH64" i="11"/>
  <c r="G460" i="2"/>
  <c r="G462" i="2" s="1"/>
  <c r="O223" i="2"/>
  <c r="O226" i="2" s="1"/>
  <c r="N48" i="11"/>
  <c r="N198" i="11" s="1"/>
  <c r="AH125" i="11"/>
  <c r="F123" i="9" s="1"/>
  <c r="M166" i="11"/>
  <c r="M105" i="11"/>
  <c r="M62" i="11"/>
  <c r="N7" i="11"/>
  <c r="H450" i="2"/>
  <c r="H452" i="2" s="1"/>
  <c r="H95" i="11" s="1"/>
  <c r="I447" i="2"/>
  <c r="I448" i="2" s="1"/>
  <c r="Q444" i="2"/>
  <c r="Q446" i="2" s="1"/>
  <c r="AC14" i="11"/>
  <c r="AC184" i="11" s="1"/>
  <c r="AB91" i="11"/>
  <c r="AB127" i="11" s="1"/>
  <c r="AH82" i="11"/>
  <c r="F80" i="9" s="1"/>
  <c r="P454" i="2"/>
  <c r="O456" i="2"/>
  <c r="O458" i="2" s="1"/>
  <c r="AR81" i="11"/>
  <c r="AR123" i="11" s="1"/>
  <c r="AA128" i="11"/>
  <c r="AM16" i="11"/>
  <c r="F72" i="9"/>
  <c r="AL21" i="11"/>
  <c r="AQ123" i="11"/>
  <c r="P444" i="2"/>
  <c r="P446" i="2" s="1"/>
  <c r="AB123" i="11"/>
  <c r="O214" i="2"/>
  <c r="AJ82" i="11"/>
  <c r="P87" i="2"/>
  <c r="O90" i="2"/>
  <c r="O23" i="11" s="1"/>
  <c r="S75" i="11"/>
  <c r="AC102" i="2" l="1"/>
  <c r="AC105" i="2" s="1"/>
  <c r="AC33" i="2"/>
  <c r="AC35" i="2" s="1"/>
  <c r="AB25" i="2"/>
  <c r="AB33" i="2" s="1"/>
  <c r="AB35" i="2" s="1"/>
  <c r="AD269" i="2"/>
  <c r="AD268" i="2"/>
  <c r="AD136" i="11"/>
  <c r="AD138" i="11" s="1"/>
  <c r="F175" i="11"/>
  <c r="G175" i="11"/>
  <c r="U269" i="2"/>
  <c r="U268" i="2"/>
  <c r="P25" i="2"/>
  <c r="P33" i="2" s="1"/>
  <c r="P35" i="2" s="1"/>
  <c r="P13" i="11" s="1"/>
  <c r="P221" i="11" s="1"/>
  <c r="U132" i="2"/>
  <c r="U144" i="2" s="1"/>
  <c r="U146" i="2" s="1"/>
  <c r="U147" i="2" s="1"/>
  <c r="Q29" i="2"/>
  <c r="V132" i="2"/>
  <c r="V144" i="2" s="1"/>
  <c r="V146" i="2" s="1"/>
  <c r="V147" i="2" s="1"/>
  <c r="U136" i="11"/>
  <c r="U138" i="11" s="1"/>
  <c r="G196" i="11"/>
  <c r="G201" i="11" s="1"/>
  <c r="G22" i="11"/>
  <c r="AS319" i="2"/>
  <c r="AS258" i="2"/>
  <c r="AS264" i="2" s="1"/>
  <c r="AS266" i="2" s="1"/>
  <c r="AR319" i="2"/>
  <c r="AR330" i="2" s="1"/>
  <c r="AR258" i="2"/>
  <c r="AR264" i="2" s="1"/>
  <c r="AR266" i="2" s="1"/>
  <c r="AH264" i="2"/>
  <c r="AH266" i="2" s="1"/>
  <c r="AQ269" i="2"/>
  <c r="AQ268" i="2"/>
  <c r="X102" i="2"/>
  <c r="X105" i="2" s="1"/>
  <c r="X33" i="2"/>
  <c r="X35" i="2" s="1"/>
  <c r="X13" i="11" s="1"/>
  <c r="AD349" i="2"/>
  <c r="F179" i="11"/>
  <c r="AT319" i="2"/>
  <c r="AT258" i="2"/>
  <c r="AT264" i="2" s="1"/>
  <c r="AT266" i="2" s="1"/>
  <c r="AD132" i="2"/>
  <c r="G226" i="11"/>
  <c r="G177" i="11" s="1"/>
  <c r="F205" i="11"/>
  <c r="F209" i="11" s="1"/>
  <c r="F211" i="11" s="1"/>
  <c r="F214" i="11" s="1"/>
  <c r="F119" i="11"/>
  <c r="H114" i="11"/>
  <c r="H115" i="11" s="1"/>
  <c r="H97" i="11"/>
  <c r="D214" i="11"/>
  <c r="D216" i="11" s="1"/>
  <c r="F49" i="11"/>
  <c r="D47" i="9"/>
  <c r="D50" i="9" s="1"/>
  <c r="D52" i="11"/>
  <c r="G109" i="11"/>
  <c r="G170" i="11"/>
  <c r="G173" i="11" s="1"/>
  <c r="C217" i="11"/>
  <c r="C11" i="11" s="1"/>
  <c r="G115" i="11"/>
  <c r="AQ364" i="2"/>
  <c r="AQ319" i="2"/>
  <c r="AT330" i="2"/>
  <c r="AT326" i="2"/>
  <c r="AT328" i="2" s="1"/>
  <c r="AW324" i="2"/>
  <c r="AR326" i="2"/>
  <c r="AR328" i="2" s="1"/>
  <c r="AS330" i="2"/>
  <c r="AS326" i="2"/>
  <c r="AS328" i="2" s="1"/>
  <c r="AE134" i="2"/>
  <c r="AE144" i="2" s="1"/>
  <c r="AE146" i="2" s="1"/>
  <c r="AE147" i="2" s="1"/>
  <c r="AD134" i="2"/>
  <c r="V31" i="11"/>
  <c r="Z212" i="11"/>
  <c r="W31" i="11"/>
  <c r="W98" i="2"/>
  <c r="W100" i="2" s="1"/>
  <c r="W109" i="2" s="1"/>
  <c r="W118" i="2" s="1"/>
  <c r="X117" i="2" s="1"/>
  <c r="AC349" i="2"/>
  <c r="Z120" i="2"/>
  <c r="Z125" i="2" s="1"/>
  <c r="Z219" i="2" s="1"/>
  <c r="U98" i="2"/>
  <c r="U100" i="2" s="1"/>
  <c r="U109" i="2" s="1"/>
  <c r="U118" i="2" s="1"/>
  <c r="U120" i="2" s="1"/>
  <c r="U125" i="2" s="1"/>
  <c r="U219" i="2" s="1"/>
  <c r="U419" i="2" s="1"/>
  <c r="AF98" i="2"/>
  <c r="AF100" i="2" s="1"/>
  <c r="AD98" i="2"/>
  <c r="AD100" i="2" s="1"/>
  <c r="AD109" i="2" s="1"/>
  <c r="AD118" i="2" s="1"/>
  <c r="AE117" i="2" s="1"/>
  <c r="V349" i="2"/>
  <c r="AA349" i="2"/>
  <c r="AH275" i="2"/>
  <c r="AH277" i="2" s="1"/>
  <c r="X98" i="2"/>
  <c r="X100" i="2" s="1"/>
  <c r="X109" i="2" s="1"/>
  <c r="X118" i="2" s="1"/>
  <c r="Y117" i="2" s="1"/>
  <c r="Y120" i="2" s="1"/>
  <c r="Y125" i="2" s="1"/>
  <c r="Y219" i="2" s="1"/>
  <c r="F62" i="9"/>
  <c r="F152" i="9" s="1"/>
  <c r="AH154" i="11"/>
  <c r="AQ135" i="2"/>
  <c r="AP152" i="11"/>
  <c r="AP251" i="2"/>
  <c r="AB98" i="2"/>
  <c r="AB100" i="2" s="1"/>
  <c r="AB109" i="2" s="1"/>
  <c r="AB118" i="2" s="1"/>
  <c r="AC117" i="2" s="1"/>
  <c r="AL251" i="2"/>
  <c r="AF349" i="2"/>
  <c r="Y212" i="11"/>
  <c r="X31" i="11"/>
  <c r="AS364" i="2"/>
  <c r="AS13" i="2"/>
  <c r="AS16" i="2" s="1"/>
  <c r="AS303" i="2"/>
  <c r="AS305" i="2"/>
  <c r="AS302" i="2"/>
  <c r="AS315" i="2"/>
  <c r="AS415" i="2"/>
  <c r="AT13" i="2"/>
  <c r="AT16" i="2" s="1"/>
  <c r="AT305" i="2"/>
  <c r="AT302" i="2"/>
  <c r="AT415" i="2"/>
  <c r="AT303" i="2"/>
  <c r="AT315" i="2"/>
  <c r="U285" i="2"/>
  <c r="U349" i="2"/>
  <c r="AM251" i="2"/>
  <c r="AQ13" i="2"/>
  <c r="AQ16" i="2" s="1"/>
  <c r="AQ303" i="2"/>
  <c r="AQ415" i="2"/>
  <c r="AQ305" i="2"/>
  <c r="AQ302" i="2"/>
  <c r="AQ315" i="2"/>
  <c r="AN135" i="2"/>
  <c r="AN360" i="2"/>
  <c r="AN362" i="2" s="1"/>
  <c r="AM135" i="2"/>
  <c r="AM360" i="2"/>
  <c r="AM362" i="2" s="1"/>
  <c r="V98" i="2"/>
  <c r="V100" i="2" s="1"/>
  <c r="V109" i="2" s="1"/>
  <c r="V118" i="2" s="1"/>
  <c r="W117" i="2" s="1"/>
  <c r="AN251" i="2"/>
  <c r="AN258" i="2" s="1"/>
  <c r="AN264" i="2" s="1"/>
  <c r="AN266" i="2" s="1"/>
  <c r="AO135" i="2"/>
  <c r="AO360" i="2"/>
  <c r="AO362" i="2" s="1"/>
  <c r="AJ248" i="2"/>
  <c r="AJ249" i="2" s="1"/>
  <c r="AJ355" i="2"/>
  <c r="AJ152" i="11" s="1"/>
  <c r="AJ315" i="2"/>
  <c r="W285" i="2"/>
  <c r="W349" i="2"/>
  <c r="AU251" i="2"/>
  <c r="AU258" i="2" s="1"/>
  <c r="AU264" i="2" s="1"/>
  <c r="AU266" i="2" s="1"/>
  <c r="AA98" i="2"/>
  <c r="AA100" i="2" s="1"/>
  <c r="AA109" i="2" s="1"/>
  <c r="AR13" i="2"/>
  <c r="AR16" i="2" s="1"/>
  <c r="AR315" i="2"/>
  <c r="AR302" i="2"/>
  <c r="AR305" i="2"/>
  <c r="AR303" i="2"/>
  <c r="AR415" i="2"/>
  <c r="AT135" i="2"/>
  <c r="AT364" i="2"/>
  <c r="AT360" i="2"/>
  <c r="AT362" i="2" s="1"/>
  <c r="AT74" i="11" s="1"/>
  <c r="AO251" i="2"/>
  <c r="AE98" i="2"/>
  <c r="AE100" i="2" s="1"/>
  <c r="AE109" i="2" s="1"/>
  <c r="AE118" i="2" s="1"/>
  <c r="AF117" i="2" s="1"/>
  <c r="AK360" i="2"/>
  <c r="AK362" i="2" s="1"/>
  <c r="AK74" i="11" s="1"/>
  <c r="AL135" i="2"/>
  <c r="AL360" i="2"/>
  <c r="AL362" i="2" s="1"/>
  <c r="AU135" i="2"/>
  <c r="AU360" i="2"/>
  <c r="AU362" i="2" s="1"/>
  <c r="AB285" i="2"/>
  <c r="AB349" i="2"/>
  <c r="AP364" i="2"/>
  <c r="AP135" i="2"/>
  <c r="AP360" i="2"/>
  <c r="AP362" i="2" s="1"/>
  <c r="AC98" i="2"/>
  <c r="AC100" i="2" s="1"/>
  <c r="AC109" i="2" s="1"/>
  <c r="AC118" i="2" s="1"/>
  <c r="AD117" i="2" s="1"/>
  <c r="AK251" i="2"/>
  <c r="AR364" i="2"/>
  <c r="AE285" i="2"/>
  <c r="AE349" i="2"/>
  <c r="AS360" i="2"/>
  <c r="AS362" i="2" s="1"/>
  <c r="AS74" i="11" s="1"/>
  <c r="AS135" i="2"/>
  <c r="Y221" i="11"/>
  <c r="AL187" i="11"/>
  <c r="Z221" i="11"/>
  <c r="I419" i="2"/>
  <c r="J419" i="2" s="1"/>
  <c r="K419" i="2" s="1"/>
  <c r="L419" i="2" s="1"/>
  <c r="M419" i="2" s="1"/>
  <c r="N419" i="2" s="1"/>
  <c r="O419" i="2" s="1"/>
  <c r="I176" i="11"/>
  <c r="L171" i="2"/>
  <c r="L190" i="2" s="1"/>
  <c r="M161" i="2"/>
  <c r="M165" i="2" s="1"/>
  <c r="M186" i="2" s="1"/>
  <c r="M33" i="11" s="1"/>
  <c r="N174" i="2"/>
  <c r="N178" i="2" s="1"/>
  <c r="M184" i="2"/>
  <c r="AB31" i="11"/>
  <c r="U31" i="11"/>
  <c r="U224" i="11" s="1"/>
  <c r="L193" i="11"/>
  <c r="AC13" i="11"/>
  <c r="AB197" i="11"/>
  <c r="J208" i="2"/>
  <c r="AC32" i="11"/>
  <c r="AC197" i="11" s="1"/>
  <c r="Y31" i="11"/>
  <c r="AA31" i="11"/>
  <c r="AA224" i="11" s="1"/>
  <c r="K199" i="11"/>
  <c r="L198" i="2"/>
  <c r="AJ246" i="2"/>
  <c r="AW245" i="2"/>
  <c r="BH241" i="2" s="1"/>
  <c r="BH243" i="2" s="1"/>
  <c r="X221" i="11"/>
  <c r="AQ12" i="11"/>
  <c r="AA221" i="11"/>
  <c r="W221" i="11"/>
  <c r="AB13" i="11"/>
  <c r="AD220" i="11"/>
  <c r="V221" i="11"/>
  <c r="W140" i="11"/>
  <c r="AD140" i="11"/>
  <c r="AD142" i="11" s="1"/>
  <c r="AQ64" i="11"/>
  <c r="AQ154" i="11" s="1"/>
  <c r="X140" i="11"/>
  <c r="AD144" i="11"/>
  <c r="AD146" i="11" s="1"/>
  <c r="AH298" i="2"/>
  <c r="AH307" i="2" s="1"/>
  <c r="AC171" i="11"/>
  <c r="AE112" i="11"/>
  <c r="AE140" i="11"/>
  <c r="AE142" i="11" s="1"/>
  <c r="AA140" i="11"/>
  <c r="AA142" i="11" s="1"/>
  <c r="AF140" i="11"/>
  <c r="AF142" i="11" s="1"/>
  <c r="Y66" i="11"/>
  <c r="Y68" i="11" s="1"/>
  <c r="Y79" i="11" s="1"/>
  <c r="Y84" i="11" s="1"/>
  <c r="Y89" i="11" s="1"/>
  <c r="Y93" i="11" s="1"/>
  <c r="AH148" i="11"/>
  <c r="F146" i="9" s="1"/>
  <c r="F148" i="9" s="1"/>
  <c r="AY241" i="2"/>
  <c r="AY243" i="2" s="1"/>
  <c r="AB140" i="11"/>
  <c r="U140" i="11"/>
  <c r="V140" i="11"/>
  <c r="AH301" i="2"/>
  <c r="AH296" i="2"/>
  <c r="Y70" i="11"/>
  <c r="AT249" i="2"/>
  <c r="Z140" i="11"/>
  <c r="AC144" i="11"/>
  <c r="AC146" i="11" s="1"/>
  <c r="AD13" i="11"/>
  <c r="AE136" i="11"/>
  <c r="AS64" i="11"/>
  <c r="AS154" i="11" s="1"/>
  <c r="AU74" i="11"/>
  <c r="AO64" i="11"/>
  <c r="AO154" i="11" s="1"/>
  <c r="AB77" i="11"/>
  <c r="AR64" i="11"/>
  <c r="AR154" i="11" s="1"/>
  <c r="N62" i="11"/>
  <c r="N105" i="11"/>
  <c r="N166" i="11"/>
  <c r="AB128" i="11"/>
  <c r="H460" i="2"/>
  <c r="H462" i="2" s="1"/>
  <c r="O7" i="11"/>
  <c r="P223" i="2"/>
  <c r="P226" i="2" s="1"/>
  <c r="O48" i="11"/>
  <c r="O198" i="11" s="1"/>
  <c r="Q87" i="2"/>
  <c r="P90" i="2"/>
  <c r="P23" i="11" s="1"/>
  <c r="E73" i="9"/>
  <c r="E75" i="9" s="1"/>
  <c r="E77" i="9" s="1"/>
  <c r="E82" i="9" s="1"/>
  <c r="E87" i="9" s="1"/>
  <c r="E91" i="9" s="1"/>
  <c r="S77" i="11"/>
  <c r="S79" i="11" s="1"/>
  <c r="S84" i="11" s="1"/>
  <c r="S89" i="11" s="1"/>
  <c r="S93" i="11" s="1"/>
  <c r="Q454" i="2"/>
  <c r="Q456" i="2" s="1"/>
  <c r="P456" i="2"/>
  <c r="P458" i="2" s="1"/>
  <c r="AC123" i="11"/>
  <c r="AS81" i="11"/>
  <c r="AS123" i="11" s="1"/>
  <c r="AK82" i="11"/>
  <c r="AK125" i="11" s="1"/>
  <c r="AJ125" i="11"/>
  <c r="I450" i="2"/>
  <c r="I452" i="2" s="1"/>
  <c r="I95" i="11" s="1"/>
  <c r="J447" i="2"/>
  <c r="J448" i="2" s="1"/>
  <c r="F132" i="11"/>
  <c r="AD14" i="11"/>
  <c r="AD184" i="11" s="1"/>
  <c r="AM223" i="11"/>
  <c r="AQ74" i="11"/>
  <c r="AN16" i="11"/>
  <c r="P214" i="2"/>
  <c r="AM21" i="11"/>
  <c r="AC91" i="11"/>
  <c r="AC127" i="11" s="1"/>
  <c r="AM319" i="2" l="1"/>
  <c r="AM258" i="2"/>
  <c r="AM264" i="2" s="1"/>
  <c r="AM266" i="2" s="1"/>
  <c r="AO319" i="2"/>
  <c r="AO326" i="2" s="1"/>
  <c r="AO328" i="2" s="1"/>
  <c r="AO148" i="11" s="1"/>
  <c r="AO150" i="11" s="1"/>
  <c r="AO258" i="2"/>
  <c r="AO264" i="2" s="1"/>
  <c r="AO266" i="2" s="1"/>
  <c r="G42" i="11"/>
  <c r="AT268" i="2"/>
  <c r="AT269" i="2"/>
  <c r="H42" i="11"/>
  <c r="H22" i="11"/>
  <c r="AL319" i="2"/>
  <c r="AL258" i="2"/>
  <c r="AL264" i="2" s="1"/>
  <c r="AL266" i="2" s="1"/>
  <c r="AK29" i="2" s="1"/>
  <c r="AK102" i="2" s="1"/>
  <c r="AK105" i="2" s="1"/>
  <c r="G179" i="11"/>
  <c r="AR269" i="2"/>
  <c r="AR268" i="2"/>
  <c r="Q35" i="2"/>
  <c r="Q13" i="11" s="1"/>
  <c r="Q33" i="2"/>
  <c r="Q102" i="2"/>
  <c r="Q105" i="2" s="1"/>
  <c r="Q109" i="2" s="1"/>
  <c r="AK319" i="2"/>
  <c r="AK258" i="2"/>
  <c r="AK264" i="2" s="1"/>
  <c r="AK266" i="2" s="1"/>
  <c r="AU268" i="2"/>
  <c r="AU269" i="2"/>
  <c r="AN268" i="2"/>
  <c r="AN269" i="2"/>
  <c r="AP319" i="2"/>
  <c r="AP258" i="2"/>
  <c r="AP264" i="2" s="1"/>
  <c r="AP266" i="2" s="1"/>
  <c r="AS269" i="2"/>
  <c r="AS268" i="2"/>
  <c r="AD144" i="2"/>
  <c r="AD146" i="2" s="1"/>
  <c r="AD147" i="2" s="1"/>
  <c r="H175" i="11"/>
  <c r="G207" i="11"/>
  <c r="H226" i="11"/>
  <c r="H177" i="11" s="1"/>
  <c r="H196" i="11"/>
  <c r="H201" i="11" s="1"/>
  <c r="W224" i="11"/>
  <c r="D217" i="11"/>
  <c r="D11" i="11" s="1"/>
  <c r="D11" i="9" s="1"/>
  <c r="D18" i="9" s="1"/>
  <c r="D25" i="9" s="1"/>
  <c r="D52" i="9" s="1"/>
  <c r="G49" i="11"/>
  <c r="F52" i="11"/>
  <c r="I114" i="11"/>
  <c r="I97" i="11"/>
  <c r="C18" i="11"/>
  <c r="C26" i="11" s="1"/>
  <c r="C54" i="11" s="1"/>
  <c r="C11" i="9"/>
  <c r="C18" i="9" s="1"/>
  <c r="C25" i="9" s="1"/>
  <c r="C52" i="9" s="1"/>
  <c r="G117" i="11"/>
  <c r="H109" i="11"/>
  <c r="H117" i="11" s="1"/>
  <c r="H170" i="11"/>
  <c r="H173" i="11" s="1"/>
  <c r="V117" i="2"/>
  <c r="U212" i="11"/>
  <c r="AL330" i="2"/>
  <c r="AL326" i="2"/>
  <c r="AL328" i="2" s="1"/>
  <c r="BH245" i="2"/>
  <c r="BH324" i="2"/>
  <c r="AK330" i="2"/>
  <c r="AK326" i="2"/>
  <c r="AK328" i="2" s="1"/>
  <c r="AY245" i="2"/>
  <c r="AY324" i="2"/>
  <c r="AP330" i="2"/>
  <c r="AP326" i="2"/>
  <c r="AP328" i="2" s="1"/>
  <c r="AL415" i="2"/>
  <c r="AM330" i="2"/>
  <c r="AM326" i="2"/>
  <c r="AM328" i="2" s="1"/>
  <c r="AU364" i="2"/>
  <c r="AU319" i="2"/>
  <c r="AN364" i="2"/>
  <c r="AN319" i="2"/>
  <c r="AQ330" i="2"/>
  <c r="AQ326" i="2"/>
  <c r="AQ328" i="2" s="1"/>
  <c r="X224" i="11"/>
  <c r="X226" i="11" s="1"/>
  <c r="X177" i="11" s="1"/>
  <c r="W120" i="2"/>
  <c r="W125" i="2" s="1"/>
  <c r="W219" i="2" s="1"/>
  <c r="W419" i="2" s="1"/>
  <c r="W212" i="11"/>
  <c r="AD120" i="2"/>
  <c r="AD125" i="2" s="1"/>
  <c r="AD219" i="2" s="1"/>
  <c r="Y224" i="11"/>
  <c r="Y226" i="11" s="1"/>
  <c r="Y177" i="11" s="1"/>
  <c r="AW248" i="2"/>
  <c r="AB212" i="11"/>
  <c r="AL302" i="2"/>
  <c r="AL13" i="2"/>
  <c r="AL16" i="2" s="1"/>
  <c r="AL18" i="2" s="1"/>
  <c r="AL303" i="2"/>
  <c r="X120" i="2"/>
  <c r="X125" i="2" s="1"/>
  <c r="X219" i="2" s="1"/>
  <c r="X419" i="2" s="1"/>
  <c r="Y419" i="2" s="1"/>
  <c r="Z419" i="2" s="1"/>
  <c r="AA419" i="2" s="1"/>
  <c r="AB419" i="2" s="1"/>
  <c r="AC419" i="2" s="1"/>
  <c r="AD419" i="2" s="1"/>
  <c r="AL305" i="2"/>
  <c r="X212" i="11"/>
  <c r="AL315" i="2"/>
  <c r="AL364" i="2"/>
  <c r="V120" i="2"/>
  <c r="V125" i="2" s="1"/>
  <c r="V219" i="2" s="1"/>
  <c r="V419" i="2" s="1"/>
  <c r="AP415" i="2"/>
  <c r="AP13" i="2"/>
  <c r="AP16" i="2" s="1"/>
  <c r="AP94" i="2" s="1"/>
  <c r="AR275" i="2"/>
  <c r="AR277" i="2" s="1"/>
  <c r="AP305" i="2"/>
  <c r="AP315" i="2"/>
  <c r="AH280" i="2"/>
  <c r="AP302" i="2"/>
  <c r="AN64" i="11"/>
  <c r="AN154" i="11" s="1"/>
  <c r="AP303" i="2"/>
  <c r="AW152" i="11"/>
  <c r="AQ275" i="2"/>
  <c r="AQ277" i="2" s="1"/>
  <c r="AQ132" i="2"/>
  <c r="AT275" i="2"/>
  <c r="AT277" i="2" s="1"/>
  <c r="AJ135" i="2"/>
  <c r="AJ360" i="2"/>
  <c r="AJ362" i="2" s="1"/>
  <c r="AJ74" i="11" s="1"/>
  <c r="AM315" i="2"/>
  <c r="AM13" i="2"/>
  <c r="AM16" i="2" s="1"/>
  <c r="AM12" i="11" s="1"/>
  <c r="AM305" i="2"/>
  <c r="AM303" i="2"/>
  <c r="AM302" i="2"/>
  <c r="AM415" i="2"/>
  <c r="AT18" i="2"/>
  <c r="AT94" i="2"/>
  <c r="AO315" i="2"/>
  <c r="AO13" i="2"/>
  <c r="AO16" i="2" s="1"/>
  <c r="AO12" i="11" s="1"/>
  <c r="AO302" i="2"/>
  <c r="AO303" i="2"/>
  <c r="AO415" i="2"/>
  <c r="AO305" i="2"/>
  <c r="AR18" i="2"/>
  <c r="AR94" i="2"/>
  <c r="AJ251" i="2"/>
  <c r="AJ258" i="2" s="1"/>
  <c r="AT301" i="2"/>
  <c r="AT296" i="2"/>
  <c r="AT298" i="2" s="1"/>
  <c r="AT307" i="2" s="1"/>
  <c r="AS132" i="2"/>
  <c r="AR29" i="2"/>
  <c r="AR102" i="2" s="1"/>
  <c r="AR105" i="2" s="1"/>
  <c r="AQ25" i="2"/>
  <c r="AO25" i="2"/>
  <c r="AP29" i="2"/>
  <c r="AP102" i="2" s="1"/>
  <c r="AP105" i="2" s="1"/>
  <c r="AE120" i="2"/>
  <c r="AE125" i="2" s="1"/>
  <c r="AE219" i="2" s="1"/>
  <c r="AT304" i="2"/>
  <c r="AT133" i="2"/>
  <c r="AS275" i="2"/>
  <c r="AS277" i="2" s="1"/>
  <c r="AA118" i="2"/>
  <c r="AA212" i="11"/>
  <c r="AQ296" i="2"/>
  <c r="AQ298" i="2" s="1"/>
  <c r="AQ307" i="2" s="1"/>
  <c r="AQ301" i="2"/>
  <c r="AC120" i="2"/>
  <c r="AC125" i="2" s="1"/>
  <c r="AC219" i="2" s="1"/>
  <c r="AT132" i="2"/>
  <c r="AS29" i="2"/>
  <c r="AS102" i="2" s="1"/>
  <c r="AS105" i="2" s="1"/>
  <c r="AR25" i="2"/>
  <c r="AS304" i="2"/>
  <c r="AS133" i="2"/>
  <c r="AL296" i="2"/>
  <c r="AL298" i="2" s="1"/>
  <c r="AL307" i="2" s="1"/>
  <c r="AL301" i="2"/>
  <c r="AL275" i="2"/>
  <c r="AL277" i="2" s="1"/>
  <c r="AU315" i="2"/>
  <c r="AU13" i="2"/>
  <c r="AU16" i="2" s="1"/>
  <c r="AU303" i="2"/>
  <c r="AU305" i="2"/>
  <c r="AU302" i="2"/>
  <c r="AU415" i="2"/>
  <c r="AM364" i="2"/>
  <c r="AP296" i="2"/>
  <c r="AP298" i="2" s="1"/>
  <c r="AP307" i="2" s="1"/>
  <c r="AP301" i="2"/>
  <c r="AD221" i="11"/>
  <c r="AL304" i="2"/>
  <c r="AR132" i="2"/>
  <c r="AQ29" i="2"/>
  <c r="AQ102" i="2" s="1"/>
  <c r="AQ105" i="2" s="1"/>
  <c r="AP25" i="2"/>
  <c r="AR134" i="2"/>
  <c r="AO364" i="2"/>
  <c r="AQ134" i="2"/>
  <c r="AT134" i="2"/>
  <c r="AS134" i="2"/>
  <c r="AS301" i="2"/>
  <c r="AS296" i="2"/>
  <c r="AS298" i="2" s="1"/>
  <c r="AS307" i="2" s="1"/>
  <c r="BH355" i="2"/>
  <c r="BH152" i="11" s="1"/>
  <c r="AC212" i="11"/>
  <c r="AK135" i="2"/>
  <c r="AR301" i="2"/>
  <c r="AR296" i="2"/>
  <c r="AR298" i="2" s="1"/>
  <c r="AR307" i="2" s="1"/>
  <c r="AR304" i="2"/>
  <c r="AR133" i="2"/>
  <c r="AN13" i="2"/>
  <c r="AN16" i="2" s="1"/>
  <c r="AN315" i="2"/>
  <c r="AN302" i="2"/>
  <c r="AN415" i="2"/>
  <c r="AN303" i="2"/>
  <c r="AN305" i="2"/>
  <c r="AQ304" i="2"/>
  <c r="AQ133" i="2"/>
  <c r="AS18" i="2"/>
  <c r="AS94" i="2"/>
  <c r="AY315" i="2"/>
  <c r="AY355" i="2"/>
  <c r="AY152" i="11" s="1"/>
  <c r="V212" i="11"/>
  <c r="AK364" i="2"/>
  <c r="AK13" i="2"/>
  <c r="AK16" i="2" s="1"/>
  <c r="AK303" i="2"/>
  <c r="AK305" i="2"/>
  <c r="AK302" i="2"/>
  <c r="AK315" i="2"/>
  <c r="AK415" i="2"/>
  <c r="AL133" i="2"/>
  <c r="AQ18" i="2"/>
  <c r="AQ94" i="2"/>
  <c r="AP304" i="2"/>
  <c r="AP133" i="2"/>
  <c r="AM187" i="11"/>
  <c r="W226" i="11"/>
  <c r="W177" i="11" s="1"/>
  <c r="AE212" i="11"/>
  <c r="Z224" i="11"/>
  <c r="Z226" i="11" s="1"/>
  <c r="Z177" i="11" s="1"/>
  <c r="Y71" i="11"/>
  <c r="BI241" i="2"/>
  <c r="BI243" i="2" s="1"/>
  <c r="BF241" i="2"/>
  <c r="BF243" i="2" s="1"/>
  <c r="AW249" i="2"/>
  <c r="BA241" i="2"/>
  <c r="BA243" i="2" s="1"/>
  <c r="J212" i="2"/>
  <c r="J216" i="2" s="1"/>
  <c r="J219" i="2" s="1"/>
  <c r="M171" i="2"/>
  <c r="M190" i="2" s="1"/>
  <c r="N161" i="2"/>
  <c r="N165" i="2" s="1"/>
  <c r="AZ241" i="2"/>
  <c r="AZ243" i="2" s="1"/>
  <c r="AC221" i="11"/>
  <c r="AA66" i="11"/>
  <c r="AA68" i="11" s="1"/>
  <c r="BC241" i="2"/>
  <c r="BC243" i="2" s="1"/>
  <c r="BJ241" i="2"/>
  <c r="BJ243" i="2" s="1"/>
  <c r="BE241" i="2"/>
  <c r="BE243" i="2" s="1"/>
  <c r="AB224" i="11"/>
  <c r="BD241" i="2"/>
  <c r="BD243" i="2" s="1"/>
  <c r="BG241" i="2"/>
  <c r="BG243" i="2" s="1"/>
  <c r="BB241" i="2"/>
  <c r="BB243" i="2" s="1"/>
  <c r="W66" i="11"/>
  <c r="W68" i="11" s="1"/>
  <c r="W79" i="11" s="1"/>
  <c r="W84" i="11" s="1"/>
  <c r="W89" i="11" s="1"/>
  <c r="W93" i="11" s="1"/>
  <c r="W444" i="2" s="1"/>
  <c r="W446" i="2" s="1"/>
  <c r="AA226" i="11"/>
  <c r="AA177" i="11" s="1"/>
  <c r="V224" i="11"/>
  <c r="V226" i="11" s="1"/>
  <c r="V177" i="11" s="1"/>
  <c r="M193" i="11"/>
  <c r="AC31" i="11"/>
  <c r="AC224" i="11" s="1"/>
  <c r="AD32" i="11"/>
  <c r="AD197" i="11" s="1"/>
  <c r="O174" i="2"/>
  <c r="O178" i="2" s="1"/>
  <c r="N184" i="2"/>
  <c r="M194" i="2"/>
  <c r="L38" i="11"/>
  <c r="L204" i="2"/>
  <c r="W142" i="11"/>
  <c r="AS12" i="11"/>
  <c r="AB221" i="11"/>
  <c r="AQ148" i="11"/>
  <c r="AQ150" i="11" s="1"/>
  <c r="W70" i="11"/>
  <c r="AA70" i="11"/>
  <c r="X66" i="11"/>
  <c r="X68" i="11" s="1"/>
  <c r="X142" i="11"/>
  <c r="X70" i="11"/>
  <c r="AL64" i="11"/>
  <c r="AL154" i="11" s="1"/>
  <c r="AS148" i="11"/>
  <c r="AS150" i="11" s="1"/>
  <c r="AD75" i="11"/>
  <c r="AD77" i="11" s="1"/>
  <c r="AD171" i="11"/>
  <c r="AM64" i="11"/>
  <c r="AM154" i="11" s="1"/>
  <c r="AF112" i="11"/>
  <c r="AH112" i="11" s="1"/>
  <c r="F110" i="9" s="1"/>
  <c r="F165" i="9" s="1"/>
  <c r="AC75" i="11"/>
  <c r="AH150" i="11"/>
  <c r="AJ64" i="11"/>
  <c r="AJ154" i="11" s="1"/>
  <c r="AP64" i="11"/>
  <c r="AP154" i="11" s="1"/>
  <c r="AR12" i="11"/>
  <c r="AR220" i="11" s="1"/>
  <c r="AH144" i="11"/>
  <c r="AH146" i="11" s="1"/>
  <c r="AU64" i="11"/>
  <c r="AU154" i="11" s="1"/>
  <c r="AK64" i="11"/>
  <c r="AK154" i="11" s="1"/>
  <c r="AD70" i="11"/>
  <c r="AB142" i="11"/>
  <c r="AB70" i="11"/>
  <c r="BH248" i="2"/>
  <c r="BH251" i="2" s="1"/>
  <c r="AC140" i="11"/>
  <c r="Z66" i="11"/>
  <c r="Z68" i="11" s="1"/>
  <c r="AT64" i="11"/>
  <c r="AT154" i="11" s="1"/>
  <c r="Z142" i="11"/>
  <c r="Z70" i="11"/>
  <c r="U66" i="11"/>
  <c r="U68" i="11" s="1"/>
  <c r="AY246" i="2"/>
  <c r="AY248" i="2"/>
  <c r="AY249" i="2" s="1"/>
  <c r="V66" i="11"/>
  <c r="V68" i="11" s="1"/>
  <c r="U142" i="11"/>
  <c r="U70" i="11"/>
  <c r="V142" i="11"/>
  <c r="V70" i="11"/>
  <c r="AH283" i="2"/>
  <c r="AH285" i="2" s="1"/>
  <c r="AE138" i="11"/>
  <c r="AE70" i="11"/>
  <c r="AF136" i="11"/>
  <c r="AM74" i="11"/>
  <c r="AO74" i="11"/>
  <c r="AL74" i="11"/>
  <c r="AN74" i="11"/>
  <c r="AP74" i="11"/>
  <c r="BH246" i="2"/>
  <c r="Q458" i="2"/>
  <c r="AR148" i="11"/>
  <c r="AR150" i="11" s="1"/>
  <c r="AR74" i="11"/>
  <c r="Q223" i="2"/>
  <c r="Q226" i="2" s="1"/>
  <c r="P48" i="11"/>
  <c r="P198" i="11" s="1"/>
  <c r="S198" i="11" s="1"/>
  <c r="O62" i="11"/>
  <c r="O105" i="11"/>
  <c r="O166" i="11"/>
  <c r="P7" i="11"/>
  <c r="F216" i="11"/>
  <c r="F30" i="11" s="1"/>
  <c r="F36" i="11" s="1"/>
  <c r="F44" i="11" s="1"/>
  <c r="AL82" i="11"/>
  <c r="AB66" i="11"/>
  <c r="AB68" i="11" s="1"/>
  <c r="AC128" i="11"/>
  <c r="J450" i="2"/>
  <c r="J452" i="2" s="1"/>
  <c r="J95" i="11" s="1"/>
  <c r="K447" i="2"/>
  <c r="K448" i="2" s="1"/>
  <c r="I460" i="2"/>
  <c r="I462" i="2" s="1"/>
  <c r="AT81" i="11"/>
  <c r="AT123" i="11" s="1"/>
  <c r="Y444" i="2"/>
  <c r="Y446" i="2" s="1"/>
  <c r="Q214" i="2"/>
  <c r="AN21" i="11"/>
  <c r="AD91" i="11"/>
  <c r="AD127" i="11" s="1"/>
  <c r="AO16" i="11"/>
  <c r="Q90" i="2"/>
  <c r="AE14" i="11"/>
  <c r="AE184" i="11" s="1"/>
  <c r="AC81" i="11"/>
  <c r="AD123" i="11"/>
  <c r="AQ136" i="11"/>
  <c r="AN223" i="11"/>
  <c r="I196" i="11" l="1"/>
  <c r="I22" i="11"/>
  <c r="BH319" i="2"/>
  <c r="BH330" i="2" s="1"/>
  <c r="BH258" i="2"/>
  <c r="BH264" i="2" s="1"/>
  <c r="BH266" i="2" s="1"/>
  <c r="AO330" i="2"/>
  <c r="S13" i="11"/>
  <c r="E13" i="9" s="1"/>
  <c r="E215" i="9" s="1"/>
  <c r="E219" i="9" s="1"/>
  <c r="E171" i="9" s="1"/>
  <c r="Q221" i="11"/>
  <c r="U221" i="11"/>
  <c r="U226" i="11" s="1"/>
  <c r="U177" i="11" s="1"/>
  <c r="AJ264" i="2"/>
  <c r="AW258" i="2"/>
  <c r="AO269" i="2"/>
  <c r="AO268" i="2"/>
  <c r="H179" i="11"/>
  <c r="AK268" i="2"/>
  <c r="AK269" i="2"/>
  <c r="AM268" i="2"/>
  <c r="AM269" i="2"/>
  <c r="AL268" i="2"/>
  <c r="AL269" i="2"/>
  <c r="AP269" i="2"/>
  <c r="AP268" i="2"/>
  <c r="Q212" i="11"/>
  <c r="Q118" i="2"/>
  <c r="Q120" i="2" s="1"/>
  <c r="Q125" i="2" s="1"/>
  <c r="I175" i="11"/>
  <c r="I201" i="11"/>
  <c r="I226" i="11"/>
  <c r="I177" i="11" s="1"/>
  <c r="D18" i="11"/>
  <c r="D26" i="11" s="1"/>
  <c r="D54" i="11" s="1"/>
  <c r="I42" i="11"/>
  <c r="I170" i="11"/>
  <c r="I109" i="11"/>
  <c r="I115" i="11"/>
  <c r="J114" i="11"/>
  <c r="J115" i="11" s="1"/>
  <c r="J97" i="11"/>
  <c r="H119" i="11"/>
  <c r="H130" i="11"/>
  <c r="H132" i="11" s="1"/>
  <c r="G130" i="11"/>
  <c r="G132" i="11" s="1"/>
  <c r="G119" i="11"/>
  <c r="H49" i="11"/>
  <c r="G52" i="11"/>
  <c r="BE245" i="2"/>
  <c r="BE324" i="2"/>
  <c r="BI245" i="2"/>
  <c r="BI248" i="2" s="1"/>
  <c r="BI249" i="2" s="1"/>
  <c r="BI324" i="2"/>
  <c r="BL324" i="2" s="1"/>
  <c r="BJ245" i="2"/>
  <c r="BJ324" i="2"/>
  <c r="BC245" i="2"/>
  <c r="BC324" i="2"/>
  <c r="AZ245" i="2"/>
  <c r="AZ248" i="2" s="1"/>
  <c r="AZ249" i="2" s="1"/>
  <c r="AZ324" i="2"/>
  <c r="BB245" i="2"/>
  <c r="BB246" i="2" s="1"/>
  <c r="BB324" i="2"/>
  <c r="BA245" i="2"/>
  <c r="BA248" i="2" s="1"/>
  <c r="BA249" i="2" s="1"/>
  <c r="BA324" i="2"/>
  <c r="AN330" i="2"/>
  <c r="AN326" i="2"/>
  <c r="AN328" i="2" s="1"/>
  <c r="BG245" i="2"/>
  <c r="BG248" i="2" s="1"/>
  <c r="BG249" i="2" s="1"/>
  <c r="BG324" i="2"/>
  <c r="AJ364" i="2"/>
  <c r="AJ319" i="2"/>
  <c r="BD245" i="2"/>
  <c r="BD355" i="2" s="1"/>
  <c r="BD152" i="11" s="1"/>
  <c r="BD324" i="2"/>
  <c r="BF245" i="2"/>
  <c r="BF324" i="2"/>
  <c r="AU330" i="2"/>
  <c r="AU326" i="2"/>
  <c r="AO29" i="2"/>
  <c r="AO102" i="2" s="1"/>
  <c r="AO105" i="2" s="1"/>
  <c r="AN25" i="2"/>
  <c r="AW251" i="2"/>
  <c r="AJ25" i="2"/>
  <c r="AL94" i="2"/>
  <c r="AL95" i="2" s="1"/>
  <c r="AR33" i="2"/>
  <c r="AR35" i="2" s="1"/>
  <c r="AR280" i="2"/>
  <c r="AR283" i="2" s="1"/>
  <c r="AR285" i="2" s="1"/>
  <c r="AP18" i="2"/>
  <c r="AP134" i="2"/>
  <c r="AU275" i="2"/>
  <c r="AU277" i="2" s="1"/>
  <c r="AL280" i="2"/>
  <c r="AL283" i="2" s="1"/>
  <c r="AL285" i="2" s="1"/>
  <c r="AN275" i="2"/>
  <c r="AN277" i="2" s="1"/>
  <c r="AP33" i="2"/>
  <c r="AP35" i="2" s="1"/>
  <c r="AQ280" i="2"/>
  <c r="AQ283" i="2" s="1"/>
  <c r="AQ285" i="2" s="1"/>
  <c r="G150" i="9"/>
  <c r="AY251" i="2"/>
  <c r="AP275" i="2"/>
  <c r="AT280" i="2"/>
  <c r="AT283" i="2" s="1"/>
  <c r="AT285" i="2" s="1"/>
  <c r="AB226" i="11"/>
  <c r="AB177" i="11" s="1"/>
  <c r="BH315" i="2"/>
  <c r="BH13" i="2"/>
  <c r="BH16" i="2" s="1"/>
  <c r="BH302" i="2"/>
  <c r="BH305" i="2"/>
  <c r="BH303" i="2"/>
  <c r="BH415" i="2"/>
  <c r="AU301" i="2"/>
  <c r="AU296" i="2"/>
  <c r="AU298" i="2" s="1"/>
  <c r="AU307" i="2" s="1"/>
  <c r="AB117" i="2"/>
  <c r="AB120" i="2" s="1"/>
  <c r="AB125" i="2" s="1"/>
  <c r="AB219" i="2" s="1"/>
  <c r="AA120" i="2"/>
  <c r="AA125" i="2" s="1"/>
  <c r="AA219" i="2" s="1"/>
  <c r="AR95" i="2"/>
  <c r="AR96" i="2"/>
  <c r="AM25" i="2"/>
  <c r="AO132" i="2"/>
  <c r="AN29" i="2"/>
  <c r="AN102" i="2" s="1"/>
  <c r="AN105" i="2" s="1"/>
  <c r="AT96" i="2"/>
  <c r="AT95" i="2"/>
  <c r="AK25" i="2"/>
  <c r="AK33" i="2" s="1"/>
  <c r="AK35" i="2" s="1"/>
  <c r="AM132" i="2"/>
  <c r="AL29" i="2"/>
  <c r="AL102" i="2" s="1"/>
  <c r="AL105" i="2" s="1"/>
  <c r="AM94" i="2"/>
  <c r="AM18" i="2"/>
  <c r="BG251" i="2"/>
  <c r="BB355" i="2"/>
  <c r="BB152" i="11" s="1"/>
  <c r="AY135" i="2"/>
  <c r="AY360" i="2"/>
  <c r="AY362" i="2" s="1"/>
  <c r="BH364" i="2"/>
  <c r="BH360" i="2"/>
  <c r="BH362" i="2" s="1"/>
  <c r="AS25" i="2"/>
  <c r="AS33" i="2" s="1"/>
  <c r="AS35" i="2" s="1"/>
  <c r="AT29" i="2"/>
  <c r="AT102" i="2" s="1"/>
  <c r="AT105" i="2" s="1"/>
  <c r="AU132" i="2"/>
  <c r="AQ33" i="2"/>
  <c r="AQ35" i="2" s="1"/>
  <c r="AQ13" i="11" s="1"/>
  <c r="AO301" i="2"/>
  <c r="AO296" i="2"/>
  <c r="AO298" i="2" s="1"/>
  <c r="AO307" i="2" s="1"/>
  <c r="BC355" i="2"/>
  <c r="BC152" i="11" s="1"/>
  <c r="AK304" i="2"/>
  <c r="AK301" i="2"/>
  <c r="AK296" i="2"/>
  <c r="AK298" i="2" s="1"/>
  <c r="AK307" i="2" s="1"/>
  <c r="AL25" i="2"/>
  <c r="AN132" i="2"/>
  <c r="AM29" i="2"/>
  <c r="AM102" i="2" s="1"/>
  <c r="AM105" i="2" s="1"/>
  <c r="AR144" i="2"/>
  <c r="AR146" i="2" s="1"/>
  <c r="AR147" i="2" s="1"/>
  <c r="AT144" i="2"/>
  <c r="AT146" i="2" s="1"/>
  <c r="AT147" i="2" s="1"/>
  <c r="AP96" i="2"/>
  <c r="AP95" i="2"/>
  <c r="BL243" i="2"/>
  <c r="BI251" i="2"/>
  <c r="BI355" i="2"/>
  <c r="BI152" i="11" s="1"/>
  <c r="AK275" i="2"/>
  <c r="AK277" i="2" s="1"/>
  <c r="AS95" i="2"/>
  <c r="AS96" i="2"/>
  <c r="AU304" i="2"/>
  <c r="AU133" i="2"/>
  <c r="AQ144" i="2"/>
  <c r="AQ146" i="2" s="1"/>
  <c r="AQ147" i="2" s="1"/>
  <c r="AS144" i="2"/>
  <c r="AS146" i="2" s="1"/>
  <c r="AS147" i="2" s="1"/>
  <c r="AO275" i="2"/>
  <c r="AO277" i="2" s="1"/>
  <c r="AO304" i="2"/>
  <c r="AO133" i="2"/>
  <c r="BF355" i="2"/>
  <c r="BF152" i="11" s="1"/>
  <c r="BE355" i="2"/>
  <c r="BE152" i="11" s="1"/>
  <c r="AJ29" i="2"/>
  <c r="AJ102" i="2" s="1"/>
  <c r="AJ105" i="2" s="1"/>
  <c r="AF25" i="2"/>
  <c r="AN301" i="2"/>
  <c r="AN296" i="2"/>
  <c r="AN298" i="2" s="1"/>
  <c r="AN307" i="2" s="1"/>
  <c r="AN304" i="2"/>
  <c r="AN133" i="2"/>
  <c r="AO33" i="2"/>
  <c r="AO35" i="2" s="1"/>
  <c r="AO134" i="2"/>
  <c r="AM304" i="2"/>
  <c r="AM133" i="2"/>
  <c r="BJ355" i="2"/>
  <c r="BJ152" i="11" s="1"/>
  <c r="AK18" i="2"/>
  <c r="AK94" i="2"/>
  <c r="AN94" i="2"/>
  <c r="AN18" i="2"/>
  <c r="AU94" i="2"/>
  <c r="AU18" i="2"/>
  <c r="AO18" i="2"/>
  <c r="AO94" i="2"/>
  <c r="AL132" i="2"/>
  <c r="AM301" i="2"/>
  <c r="AM296" i="2"/>
  <c r="AM298" i="2" s="1"/>
  <c r="AM307" i="2" s="1"/>
  <c r="AL134" i="2"/>
  <c r="BB248" i="2"/>
  <c r="BB249" i="2" s="1"/>
  <c r="AQ95" i="2"/>
  <c r="AQ96" i="2"/>
  <c r="AN134" i="2"/>
  <c r="AP132" i="2"/>
  <c r="AJ13" i="2"/>
  <c r="AJ16" i="2" s="1"/>
  <c r="AJ302" i="2"/>
  <c r="AW274" i="2"/>
  <c r="AJ305" i="2"/>
  <c r="AJ303" i="2"/>
  <c r="AW290" i="2"/>
  <c r="AJ415" i="2"/>
  <c r="AW293" i="2"/>
  <c r="AS280" i="2"/>
  <c r="AS283" i="2" s="1"/>
  <c r="AS140" i="11" s="1"/>
  <c r="AS142" i="11" s="1"/>
  <c r="AM275" i="2"/>
  <c r="AM277" i="2" s="1"/>
  <c r="AM134" i="2"/>
  <c r="AN187" i="11"/>
  <c r="W71" i="11"/>
  <c r="AD212" i="11"/>
  <c r="BL241" i="2"/>
  <c r="BI246" i="2"/>
  <c r="J176" i="11"/>
  <c r="AE32" i="11"/>
  <c r="AE197" i="11" s="1"/>
  <c r="N171" i="2"/>
  <c r="N190" i="2" s="1"/>
  <c r="N186" i="2"/>
  <c r="N33" i="11" s="1"/>
  <c r="O161" i="2"/>
  <c r="O165" i="2" s="1"/>
  <c r="P161" i="2" s="1"/>
  <c r="AN12" i="11"/>
  <c r="AN220" i="11" s="1"/>
  <c r="P174" i="2"/>
  <c r="P178" i="2" s="1"/>
  <c r="O184" i="2"/>
  <c r="K208" i="2"/>
  <c r="L199" i="11"/>
  <c r="M198" i="2"/>
  <c r="AK148" i="11"/>
  <c r="AK150" i="11" s="1"/>
  <c r="AL12" i="11"/>
  <c r="AM220" i="11" s="1"/>
  <c r="AU12" i="11"/>
  <c r="AW12" i="11" s="1"/>
  <c r="G12" i="9" s="1"/>
  <c r="G214" i="9" s="1"/>
  <c r="AE419" i="2"/>
  <c r="AP12" i="11"/>
  <c r="AP220" i="11" s="1"/>
  <c r="AK12" i="11"/>
  <c r="AS220" i="11"/>
  <c r="X79" i="11"/>
  <c r="X84" i="11" s="1"/>
  <c r="X89" i="11" s="1"/>
  <c r="X93" i="11" s="1"/>
  <c r="X444" i="2" s="1"/>
  <c r="X446" i="2" s="1"/>
  <c r="X71" i="11"/>
  <c r="AL148" i="11"/>
  <c r="AL150" i="11" s="1"/>
  <c r="AN148" i="11"/>
  <c r="AN150" i="11" s="1"/>
  <c r="AP148" i="11"/>
  <c r="AP150" i="11" s="1"/>
  <c r="AM148" i="11"/>
  <c r="AM150" i="11" s="1"/>
  <c r="AE75" i="11"/>
  <c r="AE77" i="11" s="1"/>
  <c r="AE171" i="11"/>
  <c r="AC77" i="11"/>
  <c r="AQ144" i="11"/>
  <c r="AQ146" i="11" s="1"/>
  <c r="AW64" i="11"/>
  <c r="G62" i="9" s="1"/>
  <c r="F142" i="9"/>
  <c r="F144" i="9" s="1"/>
  <c r="AW294" i="2"/>
  <c r="AW305" i="2" s="1"/>
  <c r="BC248" i="2"/>
  <c r="BC249" i="2" s="1"/>
  <c r="U71" i="11"/>
  <c r="U79" i="11"/>
  <c r="U84" i="11" s="1"/>
  <c r="U89" i="11" s="1"/>
  <c r="U93" i="11" s="1"/>
  <c r="U444" i="2" s="1"/>
  <c r="U446" i="2" s="1"/>
  <c r="Z79" i="11"/>
  <c r="Z84" i="11" s="1"/>
  <c r="Z89" i="11" s="1"/>
  <c r="Z93" i="11" s="1"/>
  <c r="Z444" i="2" s="1"/>
  <c r="Z446" i="2" s="1"/>
  <c r="Z71" i="11"/>
  <c r="AW273" i="2"/>
  <c r="AH349" i="2"/>
  <c r="AW291" i="2"/>
  <c r="AQ140" i="11"/>
  <c r="AQ142" i="11" s="1"/>
  <c r="AT148" i="11"/>
  <c r="AT150" i="11" s="1"/>
  <c r="AC142" i="11"/>
  <c r="AC70" i="11"/>
  <c r="AH140" i="11"/>
  <c r="V79" i="11"/>
  <c r="V84" i="11" s="1"/>
  <c r="V89" i="11" s="1"/>
  <c r="V93" i="11" s="1"/>
  <c r="V444" i="2" s="1"/>
  <c r="V446" i="2" s="1"/>
  <c r="V71" i="11"/>
  <c r="AT12" i="11"/>
  <c r="AT220" i="11" s="1"/>
  <c r="BF248" i="2"/>
  <c r="BF249" i="2" s="1"/>
  <c r="Q23" i="11"/>
  <c r="S23" i="11" s="1"/>
  <c r="E23" i="9" s="1"/>
  <c r="BD248" i="2"/>
  <c r="BD249" i="2" s="1"/>
  <c r="AD31" i="11"/>
  <c r="AD224" i="11" s="1"/>
  <c r="AD226" i="11" s="1"/>
  <c r="AD177" i="11" s="1"/>
  <c r="AH136" i="11"/>
  <c r="AF70" i="11"/>
  <c r="AF138" i="11"/>
  <c r="AK136" i="11"/>
  <c r="AS136" i="11"/>
  <c r="AS144" i="11"/>
  <c r="AS146" i="11" s="1"/>
  <c r="AN136" i="11"/>
  <c r="BF246" i="2"/>
  <c r="AM136" i="11"/>
  <c r="AP136" i="11"/>
  <c r="AO136" i="11"/>
  <c r="AU136" i="11"/>
  <c r="BC246" i="2"/>
  <c r="BH74" i="11"/>
  <c r="BH64" i="11"/>
  <c r="BH154" i="11" s="1"/>
  <c r="AL136" i="11"/>
  <c r="AW74" i="11"/>
  <c r="AD128" i="11"/>
  <c r="AR144" i="11"/>
  <c r="AR146" i="11" s="1"/>
  <c r="AR136" i="11"/>
  <c r="Q48" i="11"/>
  <c r="S48" i="11" s="1"/>
  <c r="E46" i="9" s="1"/>
  <c r="E192" i="9" s="1"/>
  <c r="F217" i="11"/>
  <c r="F11" i="11" s="1"/>
  <c r="F18" i="11" s="1"/>
  <c r="F26" i="11" s="1"/>
  <c r="F54" i="11" s="1"/>
  <c r="P62" i="11"/>
  <c r="P166" i="11"/>
  <c r="P105" i="11"/>
  <c r="S6" i="2"/>
  <c r="U6" i="2" s="1"/>
  <c r="V6" i="2" s="1"/>
  <c r="W6" i="2" s="1"/>
  <c r="X6" i="2" s="1"/>
  <c r="Y6" i="2" s="1"/>
  <c r="Z6" i="2" s="1"/>
  <c r="AA6" i="2" s="1"/>
  <c r="AB6" i="2" s="1"/>
  <c r="AC6" i="2" s="1"/>
  <c r="AD6" i="2" s="1"/>
  <c r="AE6" i="2" s="1"/>
  <c r="AF6" i="2" s="1"/>
  <c r="AH6" i="2" s="1"/>
  <c r="AJ6" i="2" s="1"/>
  <c r="AK6" i="2" s="1"/>
  <c r="AL6" i="2" s="1"/>
  <c r="AM6" i="2" s="1"/>
  <c r="AN6" i="2" s="1"/>
  <c r="AO6" i="2" s="1"/>
  <c r="AP6" i="2" s="1"/>
  <c r="AQ6" i="2" s="1"/>
  <c r="AR6" i="2" s="1"/>
  <c r="AS6" i="2" s="1"/>
  <c r="AT6" i="2" s="1"/>
  <c r="AU6" i="2" s="1"/>
  <c r="AW6" i="2" s="1"/>
  <c r="AY6" i="2" s="1"/>
  <c r="AZ6" i="2" s="1"/>
  <c r="BA6" i="2" s="1"/>
  <c r="BB6" i="2" s="1"/>
  <c r="BC6" i="2" s="1"/>
  <c r="BD6" i="2" s="1"/>
  <c r="BE6" i="2" s="1"/>
  <c r="BF6" i="2" s="1"/>
  <c r="BG6" i="2" s="1"/>
  <c r="BH6" i="2" s="1"/>
  <c r="BI6" i="2" s="1"/>
  <c r="BJ6" i="2" s="1"/>
  <c r="BL6" i="2" s="1"/>
  <c r="BN6" i="2" s="1"/>
  <c r="BO6" i="2" s="1"/>
  <c r="BP6" i="2" s="1"/>
  <c r="BQ6" i="2" s="1"/>
  <c r="BR6" i="2" s="1"/>
  <c r="BS6" i="2" s="1"/>
  <c r="BT6" i="2" s="1"/>
  <c r="BU6" i="2" s="1"/>
  <c r="BV6" i="2" s="1"/>
  <c r="BW6" i="2" s="1"/>
  <c r="BX6" i="2" s="1"/>
  <c r="BY6" i="2" s="1"/>
  <c r="CA6" i="2" s="1"/>
  <c r="CC6" i="2" s="1"/>
  <c r="CD6" i="2" s="1"/>
  <c r="CE6" i="2" s="1"/>
  <c r="CF6" i="2" s="1"/>
  <c r="CG6" i="2" s="1"/>
  <c r="CH6" i="2" s="1"/>
  <c r="CI6" i="2" s="1"/>
  <c r="CJ6" i="2" s="1"/>
  <c r="CK6" i="2" s="1"/>
  <c r="CL6" i="2" s="1"/>
  <c r="CM6" i="2" s="1"/>
  <c r="CN6" i="2" s="1"/>
  <c r="CP6" i="2" s="1"/>
  <c r="Q7" i="11"/>
  <c r="J460" i="2"/>
  <c r="J462" i="2" s="1"/>
  <c r="AD81" i="11"/>
  <c r="AO21" i="11"/>
  <c r="AA71" i="11"/>
  <c r="AA79" i="11"/>
  <c r="AA84" i="11" s="1"/>
  <c r="AA89" i="11" s="1"/>
  <c r="AA93" i="11" s="1"/>
  <c r="AO223" i="11"/>
  <c r="AB79" i="11"/>
  <c r="AB84" i="11" s="1"/>
  <c r="AB89" i="11" s="1"/>
  <c r="AB93" i="11" s="1"/>
  <c r="AB71" i="11"/>
  <c r="AE123" i="11"/>
  <c r="AU81" i="11"/>
  <c r="AP16" i="11"/>
  <c r="AQ138" i="11"/>
  <c r="AF14" i="11"/>
  <c r="AM82" i="11"/>
  <c r="AM125" i="11" s="1"/>
  <c r="AC66" i="11"/>
  <c r="AE91" i="11"/>
  <c r="AE127" i="11" s="1"/>
  <c r="K450" i="2"/>
  <c r="K452" i="2" s="1"/>
  <c r="K95" i="11" s="1"/>
  <c r="L447" i="2"/>
  <c r="L448" i="2" s="1"/>
  <c r="AL125" i="11"/>
  <c r="AZ246" i="2" l="1"/>
  <c r="BG355" i="2"/>
  <c r="BH135" i="2" s="1"/>
  <c r="J22" i="11"/>
  <c r="BD246" i="2"/>
  <c r="AZ355" i="2"/>
  <c r="AZ152" i="11" s="1"/>
  <c r="BG246" i="2"/>
  <c r="BG319" i="2"/>
  <c r="BG330" i="2" s="1"/>
  <c r="BG258" i="2"/>
  <c r="BG264" i="2" s="1"/>
  <c r="BG266" i="2" s="1"/>
  <c r="AO144" i="11"/>
  <c r="AO146" i="11" s="1"/>
  <c r="AW302" i="2"/>
  <c r="AW304" i="2"/>
  <c r="AY319" i="2"/>
  <c r="AY326" i="2" s="1"/>
  <c r="AY328" i="2" s="1"/>
  <c r="AY258" i="2"/>
  <c r="BH269" i="2"/>
  <c r="BH268" i="2"/>
  <c r="BI319" i="2"/>
  <c r="BI330" i="2" s="1"/>
  <c r="BI258" i="2"/>
  <c r="BI264" i="2" s="1"/>
  <c r="BI266" i="2" s="1"/>
  <c r="BH326" i="2"/>
  <c r="BH328" i="2" s="1"/>
  <c r="J175" i="11"/>
  <c r="AJ266" i="2"/>
  <c r="AW264" i="2"/>
  <c r="AW266" i="2" s="1"/>
  <c r="J226" i="11"/>
  <c r="J177" i="11" s="1"/>
  <c r="J196" i="11"/>
  <c r="J201" i="11" s="1"/>
  <c r="J109" i="11"/>
  <c r="J117" i="11" s="1"/>
  <c r="J170" i="11"/>
  <c r="J173" i="11" s="1"/>
  <c r="I49" i="11"/>
  <c r="H52" i="11"/>
  <c r="K114" i="11"/>
  <c r="K115" i="11" s="1"/>
  <c r="K97" i="11"/>
  <c r="I117" i="11"/>
  <c r="I173" i="11"/>
  <c r="I179" i="11" s="1"/>
  <c r="AJ330" i="2"/>
  <c r="AW319" i="2"/>
  <c r="AW330" i="2" s="1"/>
  <c r="AJ326" i="2"/>
  <c r="AJ328" i="2" s="1"/>
  <c r="AJ134" i="2" s="1"/>
  <c r="AW326" i="2"/>
  <c r="AU328" i="2"/>
  <c r="BA355" i="2"/>
  <c r="BA152" i="11" s="1"/>
  <c r="BG326" i="2"/>
  <c r="BG328" i="2" s="1"/>
  <c r="BH134" i="2" s="1"/>
  <c r="BJ248" i="2"/>
  <c r="BJ246" i="2"/>
  <c r="BA246" i="2"/>
  <c r="BA251" i="2"/>
  <c r="BI326" i="2"/>
  <c r="BI328" i="2" s="1"/>
  <c r="BL245" i="2"/>
  <c r="BR241" i="2" s="1"/>
  <c r="AY330" i="2"/>
  <c r="BE248" i="2"/>
  <c r="BE246" i="2"/>
  <c r="AL96" i="2"/>
  <c r="AP144" i="2"/>
  <c r="AP146" i="2" s="1"/>
  <c r="AP147" i="2" s="1"/>
  <c r="AR98" i="2"/>
  <c r="AR100" i="2" s="1"/>
  <c r="AR109" i="2" s="1"/>
  <c r="AR118" i="2" s="1"/>
  <c r="AS117" i="2" s="1"/>
  <c r="AY415" i="2"/>
  <c r="AL33" i="2"/>
  <c r="AL35" i="2" s="1"/>
  <c r="AR349" i="2"/>
  <c r="AY305" i="2"/>
  <c r="AY303" i="2"/>
  <c r="AK132" i="2"/>
  <c r="AY13" i="2"/>
  <c r="AY16" i="2" s="1"/>
  <c r="AU144" i="11"/>
  <c r="AU146" i="11" s="1"/>
  <c r="AQ98" i="2"/>
  <c r="AQ100" i="2" s="1"/>
  <c r="AQ109" i="2" s="1"/>
  <c r="AQ118" i="2" s="1"/>
  <c r="AR117" i="2" s="1"/>
  <c r="AY364" i="2"/>
  <c r="AP98" i="2"/>
  <c r="AP100" i="2" s="1"/>
  <c r="AP109" i="2" s="1"/>
  <c r="AP118" i="2" s="1"/>
  <c r="AQ117" i="2" s="1"/>
  <c r="AY275" i="2"/>
  <c r="AY277" i="2" s="1"/>
  <c r="AL349" i="2"/>
  <c r="AQ349" i="2"/>
  <c r="AU280" i="2"/>
  <c r="AU283" i="2" s="1"/>
  <c r="BH275" i="2"/>
  <c r="BH277" i="2" s="1"/>
  <c r="AN280" i="2"/>
  <c r="AN283" i="2" s="1"/>
  <c r="AN285" i="2" s="1"/>
  <c r="AJ275" i="2"/>
  <c r="AJ277" i="2" s="1"/>
  <c r="G152" i="9"/>
  <c r="AS98" i="2"/>
  <c r="AS100" i="2" s="1"/>
  <c r="AS109" i="2" s="1"/>
  <c r="AS118" i="2" s="1"/>
  <c r="AT117" i="2" s="1"/>
  <c r="AW154" i="11"/>
  <c r="O171" i="2"/>
  <c r="O190" i="2" s="1"/>
  <c r="AY302" i="2"/>
  <c r="AT349" i="2"/>
  <c r="AP277" i="2"/>
  <c r="AP280" i="2"/>
  <c r="AP283" i="2" s="1"/>
  <c r="O186" i="2"/>
  <c r="O33" i="11" s="1"/>
  <c r="O193" i="11" s="1"/>
  <c r="AT98" i="2"/>
  <c r="AT100" i="2" s="1"/>
  <c r="AT109" i="2" s="1"/>
  <c r="AT118" i="2" s="1"/>
  <c r="AU117" i="2" s="1"/>
  <c r="AW292" i="2"/>
  <c r="AW303" i="2" s="1"/>
  <c r="AN144" i="2"/>
  <c r="AN146" i="2" s="1"/>
  <c r="AN147" i="2" s="1"/>
  <c r="AJ18" i="2"/>
  <c r="AJ94" i="2"/>
  <c r="BJ135" i="2"/>
  <c r="BJ360" i="2"/>
  <c r="BJ362" i="2" s="1"/>
  <c r="AJ148" i="11"/>
  <c r="AJ150" i="11" s="1"/>
  <c r="AK280" i="2"/>
  <c r="AK283" i="2" s="1"/>
  <c r="AM96" i="2"/>
  <c r="AM95" i="2"/>
  <c r="AM33" i="2"/>
  <c r="AM35" i="2" s="1"/>
  <c r="AZ251" i="2"/>
  <c r="AZ258" i="2" s="1"/>
  <c r="AZ264" i="2" s="1"/>
  <c r="AZ266" i="2" s="1"/>
  <c r="AU96" i="2"/>
  <c r="AU95" i="2"/>
  <c r="AR212" i="11"/>
  <c r="BJ275" i="2"/>
  <c r="BD251" i="2"/>
  <c r="AO280" i="2"/>
  <c r="AO283" i="2" s="1"/>
  <c r="BA360" i="2"/>
  <c r="BA362" i="2" s="1"/>
  <c r="BA74" i="11" s="1"/>
  <c r="BA135" i="2"/>
  <c r="BA364" i="2"/>
  <c r="AZ135" i="2"/>
  <c r="AZ360" i="2"/>
  <c r="AZ362" i="2" s="1"/>
  <c r="BH301" i="2"/>
  <c r="BH296" i="2"/>
  <c r="BH298" i="2" s="1"/>
  <c r="BH307" i="2" s="1"/>
  <c r="BA13" i="2"/>
  <c r="BA16" i="2" s="1"/>
  <c r="BA302" i="2"/>
  <c r="BA415" i="2"/>
  <c r="BA305" i="2"/>
  <c r="BA303" i="2"/>
  <c r="BA315" i="2"/>
  <c r="BG29" i="2"/>
  <c r="BG102" i="2" s="1"/>
  <c r="BG105" i="2" s="1"/>
  <c r="BF25" i="2"/>
  <c r="AJ301" i="2"/>
  <c r="AJ296" i="2"/>
  <c r="AJ298" i="2" s="1"/>
  <c r="AJ307" i="2" s="1"/>
  <c r="AL98" i="2"/>
  <c r="AL100" i="2" s="1"/>
  <c r="AL109" i="2" s="1"/>
  <c r="BI360" i="2"/>
  <c r="BI362" i="2" s="1"/>
  <c r="BI135" i="2"/>
  <c r="BI364" i="2"/>
  <c r="BC135" i="2"/>
  <c r="BC360" i="2"/>
  <c r="BC362" i="2" s="1"/>
  <c r="BB135" i="2"/>
  <c r="BB360" i="2"/>
  <c r="BB362" i="2" s="1"/>
  <c r="BB74" i="11" s="1"/>
  <c r="BD135" i="2"/>
  <c r="BD360" i="2"/>
  <c r="BD362" i="2" s="1"/>
  <c r="AW278" i="2"/>
  <c r="AJ12" i="11"/>
  <c r="AY304" i="2"/>
  <c r="AY133" i="2"/>
  <c r="BF251" i="2"/>
  <c r="BF258" i="2" s="1"/>
  <c r="BF264" i="2" s="1"/>
  <c r="BF266" i="2" s="1"/>
  <c r="BI13" i="2"/>
  <c r="BI16" i="2" s="1"/>
  <c r="BI315" i="2"/>
  <c r="BI415" i="2"/>
  <c r="BI148" i="11"/>
  <c r="BI302" i="2"/>
  <c r="BI305" i="2"/>
  <c r="BI303" i="2"/>
  <c r="BC251" i="2"/>
  <c r="BC258" i="2" s="1"/>
  <c r="BC264" i="2" s="1"/>
  <c r="BC266" i="2" s="1"/>
  <c r="BG360" i="2"/>
  <c r="BG362" i="2" s="1"/>
  <c r="BG74" i="11" s="1"/>
  <c r="BH304" i="2"/>
  <c r="AS285" i="2"/>
  <c r="AS349" i="2"/>
  <c r="AY18" i="2"/>
  <c r="AY94" i="2"/>
  <c r="AL144" i="2"/>
  <c r="AL146" i="2" s="1"/>
  <c r="AL147" i="2" s="1"/>
  <c r="AN96" i="2"/>
  <c r="AN95" i="2"/>
  <c r="BF135" i="2"/>
  <c r="BF360" i="2"/>
  <c r="BF362" i="2" s="1"/>
  <c r="BR243" i="2"/>
  <c r="AN349" i="2"/>
  <c r="AM280" i="2"/>
  <c r="AM283" i="2" s="1"/>
  <c r="AM140" i="11" s="1"/>
  <c r="AM142" i="11" s="1"/>
  <c r="BG305" i="2"/>
  <c r="BG303" i="2"/>
  <c r="BG13" i="2"/>
  <c r="BG16" i="2" s="1"/>
  <c r="BG275" i="2"/>
  <c r="BG277" i="2" s="1"/>
  <c r="BG315" i="2"/>
  <c r="BG415" i="2"/>
  <c r="BG302" i="2"/>
  <c r="BH132" i="2"/>
  <c r="BH133" i="2"/>
  <c r="AM144" i="2"/>
  <c r="AM146" i="2" s="1"/>
  <c r="AM147" i="2" s="1"/>
  <c r="BH18" i="2"/>
  <c r="BH94" i="2"/>
  <c r="AY301" i="2"/>
  <c r="AY296" i="2"/>
  <c r="AY298" i="2" s="1"/>
  <c r="AY307" i="2" s="1"/>
  <c r="AJ132" i="2"/>
  <c r="AE25" i="2"/>
  <c r="AE33" i="2" s="1"/>
  <c r="AE35" i="2" s="1"/>
  <c r="AE13" i="11" s="1"/>
  <c r="AE221" i="11" s="1"/>
  <c r="AF29" i="2"/>
  <c r="BE135" i="2"/>
  <c r="BE360" i="2"/>
  <c r="BE362" i="2" s="1"/>
  <c r="BE74" i="11" s="1"/>
  <c r="BB251" i="2"/>
  <c r="BB258" i="2" s="1"/>
  <c r="BB264" i="2" s="1"/>
  <c r="BB266" i="2" s="1"/>
  <c r="AJ304" i="2"/>
  <c r="AJ133" i="2"/>
  <c r="AO96" i="2"/>
  <c r="AO95" i="2"/>
  <c r="AK95" i="2"/>
  <c r="AK96" i="2"/>
  <c r="AJ33" i="2"/>
  <c r="AJ35" i="2" s="1"/>
  <c r="AJ13" i="11" s="1"/>
  <c r="AK133" i="2"/>
  <c r="AK134" i="2"/>
  <c r="AO144" i="2"/>
  <c r="AO146" i="2" s="1"/>
  <c r="AO147" i="2" s="1"/>
  <c r="AN33" i="2"/>
  <c r="AN35" i="2" s="1"/>
  <c r="AN13" i="11" s="1"/>
  <c r="AO187" i="11"/>
  <c r="AQ220" i="11"/>
  <c r="J42" i="11"/>
  <c r="AO220" i="11"/>
  <c r="Q174" i="2"/>
  <c r="Q178" i="2" s="1"/>
  <c r="P184" i="2"/>
  <c r="AF32" i="11"/>
  <c r="AS13" i="11"/>
  <c r="AL220" i="11"/>
  <c r="J179" i="11"/>
  <c r="N193" i="11"/>
  <c r="K212" i="2"/>
  <c r="K216" i="2" s="1"/>
  <c r="K219" i="2" s="1"/>
  <c r="N194" i="2"/>
  <c r="M38" i="11"/>
  <c r="M204" i="2"/>
  <c r="P165" i="2"/>
  <c r="AL13" i="11"/>
  <c r="AK13" i="11"/>
  <c r="AO13" i="11"/>
  <c r="AJ112" i="11"/>
  <c r="AJ171" i="11" s="1"/>
  <c r="BH148" i="11"/>
  <c r="BH150" i="11" s="1"/>
  <c r="AR140" i="11"/>
  <c r="AR142" i="11" s="1"/>
  <c r="AP144" i="11"/>
  <c r="AP146" i="11" s="1"/>
  <c r="AM144" i="11"/>
  <c r="AM146" i="11" s="1"/>
  <c r="AL144" i="11"/>
  <c r="AL146" i="11" s="1"/>
  <c r="AN144" i="11"/>
  <c r="AN146" i="11" s="1"/>
  <c r="AW275" i="2"/>
  <c r="AW277" i="2" s="1"/>
  <c r="AF75" i="11"/>
  <c r="AF171" i="11"/>
  <c r="AP140" i="11"/>
  <c r="AP142" i="11" s="1"/>
  <c r="AK144" i="11"/>
  <c r="AK146" i="11" s="1"/>
  <c r="BG64" i="11"/>
  <c r="BA64" i="11"/>
  <c r="AY74" i="11"/>
  <c r="AY64" i="11"/>
  <c r="AY154" i="11" s="1"/>
  <c r="BI64" i="11"/>
  <c r="BI154" i="11" s="1"/>
  <c r="AU220" i="11"/>
  <c r="AQ70" i="11"/>
  <c r="BL248" i="2"/>
  <c r="BL249" i="2" s="1"/>
  <c r="BH12" i="11"/>
  <c r="U23" i="11"/>
  <c r="AW301" i="2"/>
  <c r="AL140" i="11"/>
  <c r="AL142" i="11" s="1"/>
  <c r="BP241" i="2"/>
  <c r="BP243" i="2" s="1"/>
  <c r="BP324" i="2" s="1"/>
  <c r="BQ241" i="2"/>
  <c r="BY241" i="2"/>
  <c r="BY243" i="2" s="1"/>
  <c r="BY324" i="2" s="1"/>
  <c r="BN241" i="2"/>
  <c r="BN243" i="2" s="1"/>
  <c r="BN324" i="2" s="1"/>
  <c r="BV241" i="2"/>
  <c r="BT241" i="2"/>
  <c r="BW241" i="2"/>
  <c r="BX241" i="2"/>
  <c r="BX243" i="2" s="1"/>
  <c r="BX324" i="2" s="1"/>
  <c r="BS241" i="2"/>
  <c r="AT144" i="11"/>
  <c r="AT146" i="11" s="1"/>
  <c r="BU241" i="2"/>
  <c r="AN140" i="11"/>
  <c r="AN142" i="11" s="1"/>
  <c r="AH142" i="11"/>
  <c r="F138" i="9"/>
  <c r="F140" i="9" s="1"/>
  <c r="BO241" i="2"/>
  <c r="F134" i="9"/>
  <c r="F136" i="9" s="1"/>
  <c r="AH138" i="11"/>
  <c r="AH70" i="11"/>
  <c r="F68" i="9" s="1"/>
  <c r="AM13" i="11"/>
  <c r="AK138" i="11"/>
  <c r="AP138" i="11"/>
  <c r="AL138" i="11"/>
  <c r="BJ74" i="11"/>
  <c r="BI74" i="11"/>
  <c r="AS138" i="11"/>
  <c r="AS70" i="11"/>
  <c r="AP13" i="11"/>
  <c r="AN138" i="11"/>
  <c r="AU138" i="11"/>
  <c r="AO138" i="11"/>
  <c r="AM138" i="11"/>
  <c r="AF31" i="11"/>
  <c r="AE31" i="11"/>
  <c r="AE224" i="11" s="1"/>
  <c r="G72" i="9"/>
  <c r="AR13" i="11"/>
  <c r="AR138" i="11"/>
  <c r="S7" i="11"/>
  <c r="U48" i="11"/>
  <c r="U198" i="11" s="1"/>
  <c r="AE128" i="11"/>
  <c r="Q62" i="11"/>
  <c r="S62" i="11" s="1"/>
  <c r="Q166" i="11"/>
  <c r="Q105" i="11"/>
  <c r="M447" i="2"/>
  <c r="M448" i="2" s="1"/>
  <c r="L450" i="2"/>
  <c r="L452" i="2" s="1"/>
  <c r="L95" i="11" s="1"/>
  <c r="AN82" i="11"/>
  <c r="AQ16" i="11"/>
  <c r="AQ223" i="11" s="1"/>
  <c r="AB444" i="2"/>
  <c r="AB446" i="2" s="1"/>
  <c r="AC68" i="11"/>
  <c r="AE81" i="11"/>
  <c r="AF123" i="11"/>
  <c r="AP21" i="11"/>
  <c r="AF91" i="11"/>
  <c r="AY81" i="11"/>
  <c r="AJ14" i="11"/>
  <c r="AF184" i="11"/>
  <c r="AH14" i="11"/>
  <c r="F14" i="9" s="1"/>
  <c r="F178" i="9" s="1"/>
  <c r="AA444" i="2"/>
  <c r="AA446" i="2" s="1"/>
  <c r="K460" i="2"/>
  <c r="K462" i="2" s="1"/>
  <c r="AU123" i="11"/>
  <c r="AW81" i="11"/>
  <c r="G79" i="9" s="1"/>
  <c r="G121" i="9" s="1"/>
  <c r="AP223" i="11"/>
  <c r="AD66" i="11"/>
  <c r="AD68" i="11" s="1"/>
  <c r="BG135" i="2" l="1"/>
  <c r="AZ269" i="2"/>
  <c r="AZ268" i="2"/>
  <c r="K22" i="11"/>
  <c r="BG364" i="2"/>
  <c r="BC268" i="2"/>
  <c r="BC269" i="2"/>
  <c r="BF268" i="2"/>
  <c r="BF269" i="2"/>
  <c r="BG152" i="11"/>
  <c r="BL152" i="11" s="1"/>
  <c r="AY264" i="2"/>
  <c r="AJ269" i="2"/>
  <c r="AJ268" i="2"/>
  <c r="AJ136" i="11"/>
  <c r="AJ138" i="11" s="1"/>
  <c r="BD319" i="2"/>
  <c r="BD330" i="2" s="1"/>
  <c r="BD258" i="2"/>
  <c r="BD264" i="2" s="1"/>
  <c r="BD266" i="2" s="1"/>
  <c r="BB268" i="2"/>
  <c r="BB269" i="2"/>
  <c r="BA319" i="2"/>
  <c r="BA258" i="2"/>
  <c r="BA264" i="2" s="1"/>
  <c r="BA266" i="2" s="1"/>
  <c r="BI268" i="2"/>
  <c r="BI269" i="2"/>
  <c r="BD364" i="2"/>
  <c r="BG269" i="2"/>
  <c r="BG268" i="2"/>
  <c r="K226" i="11"/>
  <c r="K177" i="11" s="1"/>
  <c r="BA154" i="11"/>
  <c r="K170" i="11"/>
  <c r="K109" i="11"/>
  <c r="L114" i="11"/>
  <c r="L115" i="11" s="1"/>
  <c r="L97" i="11"/>
  <c r="I52" i="11"/>
  <c r="J49" i="11"/>
  <c r="I130" i="11"/>
  <c r="I132" i="11" s="1"/>
  <c r="I119" i="11"/>
  <c r="J130" i="11"/>
  <c r="J132" i="11" s="1"/>
  <c r="J119" i="11"/>
  <c r="BB64" i="11"/>
  <c r="BB154" i="11" s="1"/>
  <c r="BB319" i="2"/>
  <c r="AU134" i="2"/>
  <c r="AU144" i="2" s="1"/>
  <c r="AU146" i="2" s="1"/>
  <c r="AU147" i="2" s="1"/>
  <c r="AU148" i="11"/>
  <c r="AU150" i="11" s="1"/>
  <c r="BC64" i="11"/>
  <c r="BC154" i="11" s="1"/>
  <c r="BC319" i="2"/>
  <c r="BF64" i="11"/>
  <c r="BF154" i="11" s="1"/>
  <c r="BF319" i="2"/>
  <c r="BJ249" i="2"/>
  <c r="BJ251" i="2"/>
  <c r="BJ258" i="2" s="1"/>
  <c r="BJ264" i="2" s="1"/>
  <c r="BJ266" i="2" s="1"/>
  <c r="BR245" i="2"/>
  <c r="BR324" i="2"/>
  <c r="BD326" i="2"/>
  <c r="BD328" i="2" s="1"/>
  <c r="AW328" i="2"/>
  <c r="AZ364" i="2"/>
  <c r="AZ319" i="2"/>
  <c r="BE249" i="2"/>
  <c r="BE251" i="2"/>
  <c r="AW298" i="2"/>
  <c r="AW307" i="2" s="1"/>
  <c r="AQ212" i="11"/>
  <c r="AS212" i="11"/>
  <c r="BF364" i="2"/>
  <c r="AY134" i="2"/>
  <c r="AY148" i="11"/>
  <c r="AY150" i="11" s="1"/>
  <c r="AU98" i="2"/>
  <c r="AU100" i="2" s="1"/>
  <c r="AM98" i="2"/>
  <c r="AM100" i="2" s="1"/>
  <c r="AM109" i="2" s="1"/>
  <c r="AM212" i="11" s="1"/>
  <c r="AW296" i="2"/>
  <c r="AP212" i="11"/>
  <c r="AN98" i="2"/>
  <c r="AN100" i="2" s="1"/>
  <c r="AN109" i="2" s="1"/>
  <c r="AN118" i="2" s="1"/>
  <c r="AO117" i="2" s="1"/>
  <c r="BJ280" i="2"/>
  <c r="BJ283" i="2" s="1"/>
  <c r="AU285" i="2"/>
  <c r="AU349" i="2"/>
  <c r="AJ280" i="2"/>
  <c r="AJ283" i="2" s="1"/>
  <c r="AJ285" i="2" s="1"/>
  <c r="BH280" i="2"/>
  <c r="BH283" i="2" s="1"/>
  <c r="BH285" i="2" s="1"/>
  <c r="AT212" i="11"/>
  <c r="BG154" i="11"/>
  <c r="AK144" i="2"/>
  <c r="AK146" i="2" s="1"/>
  <c r="AK147" i="2" s="1"/>
  <c r="BG280" i="2"/>
  <c r="BG283" i="2" s="1"/>
  <c r="BG285" i="2" s="1"/>
  <c r="AT120" i="2"/>
  <c r="AT125" i="2" s="1"/>
  <c r="AT219" i="2" s="1"/>
  <c r="BE275" i="2"/>
  <c r="AP285" i="2"/>
  <c r="AP349" i="2"/>
  <c r="AY280" i="2"/>
  <c r="AY283" i="2" s="1"/>
  <c r="AY285" i="2" s="1"/>
  <c r="H150" i="9"/>
  <c r="AJ144" i="11"/>
  <c r="AJ146" i="11" s="1"/>
  <c r="AJ144" i="2"/>
  <c r="AJ146" i="2" s="1"/>
  <c r="AJ147" i="2" s="1"/>
  <c r="AJ184" i="11"/>
  <c r="BH144" i="2"/>
  <c r="BH146" i="2" s="1"/>
  <c r="BH147" i="2" s="1"/>
  <c r="BR246" i="2"/>
  <c r="BR248" i="2"/>
  <c r="BR249" i="2" s="1"/>
  <c r="BR355" i="2"/>
  <c r="BR152" i="11" s="1"/>
  <c r="AR70" i="11"/>
  <c r="AO98" i="2"/>
  <c r="AO100" i="2" s="1"/>
  <c r="AO109" i="2" s="1"/>
  <c r="BG301" i="2"/>
  <c r="BG296" i="2"/>
  <c r="BG298" i="2" s="1"/>
  <c r="BG307" i="2" s="1"/>
  <c r="BV243" i="2"/>
  <c r="BE296" i="2"/>
  <c r="BE298" i="2" s="1"/>
  <c r="BD315" i="2"/>
  <c r="BD303" i="2"/>
  <c r="BD13" i="2"/>
  <c r="BD16" i="2" s="1"/>
  <c r="BD305" i="2"/>
  <c r="BD415" i="2"/>
  <c r="BE133" i="2"/>
  <c r="BD302" i="2"/>
  <c r="BJ296" i="2"/>
  <c r="BJ298" i="2" s="1"/>
  <c r="BJ307" i="2" s="1"/>
  <c r="BJ301" i="2"/>
  <c r="AS120" i="2"/>
  <c r="AS125" i="2" s="1"/>
  <c r="AS219" i="2" s="1"/>
  <c r="BI304" i="2"/>
  <c r="BI133" i="2"/>
  <c r="BP245" i="2"/>
  <c r="BP355" i="2" s="1"/>
  <c r="BP152" i="11" s="1"/>
  <c r="BI275" i="2"/>
  <c r="BI277" i="2" s="1"/>
  <c r="BB364" i="2"/>
  <c r="AE226" i="11"/>
  <c r="AE177" i="11" s="1"/>
  <c r="BX245" i="2"/>
  <c r="BX355" i="2" s="1"/>
  <c r="BX152" i="11" s="1"/>
  <c r="BH96" i="2"/>
  <c r="BH95" i="2"/>
  <c r="BU243" i="2"/>
  <c r="BS243" i="2"/>
  <c r="AY96" i="2"/>
  <c r="AY95" i="2"/>
  <c r="BA275" i="2"/>
  <c r="BA277" i="2" s="1"/>
  <c r="BO243" i="2"/>
  <c r="BI94" i="2"/>
  <c r="BI18" i="2"/>
  <c r="BF29" i="2"/>
  <c r="BF102" i="2" s="1"/>
  <c r="BF105" i="2" s="1"/>
  <c r="BE25" i="2"/>
  <c r="BW243" i="2"/>
  <c r="BI134" i="2"/>
  <c r="BF315" i="2"/>
  <c r="BF13" i="2"/>
  <c r="BF16" i="2" s="1"/>
  <c r="BF12" i="11" s="1"/>
  <c r="BF302" i="2"/>
  <c r="BG133" i="2"/>
  <c r="BF305" i="2"/>
  <c r="BF303" i="2"/>
  <c r="BF415" i="2"/>
  <c r="BA304" i="2"/>
  <c r="AR120" i="2"/>
  <c r="AR125" i="2" s="1"/>
  <c r="AR219" i="2" s="1"/>
  <c r="AQ120" i="2"/>
  <c r="AQ125" i="2" s="1"/>
  <c r="AQ219" i="2" s="1"/>
  <c r="BB315" i="2"/>
  <c r="BB13" i="2"/>
  <c r="BB16" i="2" s="1"/>
  <c r="BB12" i="11" s="1"/>
  <c r="BB305" i="2"/>
  <c r="BB303" i="2"/>
  <c r="BB415" i="2"/>
  <c r="BB136" i="11"/>
  <c r="BB302" i="2"/>
  <c r="AF35" i="2"/>
  <c r="AF13" i="11" s="1"/>
  <c r="AH13" i="11" s="1"/>
  <c r="F13" i="9" s="1"/>
  <c r="F215" i="9" s="1"/>
  <c r="AF102" i="2"/>
  <c r="AF105" i="2" s="1"/>
  <c r="AF109" i="2" s="1"/>
  <c r="AF118" i="2" s="1"/>
  <c r="AF120" i="2" s="1"/>
  <c r="AF125" i="2" s="1"/>
  <c r="AF219" i="2" s="1"/>
  <c r="AF419" i="2" s="1"/>
  <c r="BG304" i="2"/>
  <c r="AM285" i="2"/>
  <c r="AM349" i="2"/>
  <c r="BC13" i="2"/>
  <c r="BC16" i="2" s="1"/>
  <c r="BC12" i="11" s="1"/>
  <c r="BC302" i="2"/>
  <c r="BC315" i="2"/>
  <c r="BC305" i="2"/>
  <c r="BC303" i="2"/>
  <c r="BC415" i="2"/>
  <c r="BC364" i="2"/>
  <c r="AZ29" i="2"/>
  <c r="AZ102" i="2" s="1"/>
  <c r="AZ105" i="2" s="1"/>
  <c r="AY25" i="2"/>
  <c r="BJ304" i="2"/>
  <c r="BJ133" i="2"/>
  <c r="AZ13" i="2"/>
  <c r="AZ16" i="2" s="1"/>
  <c r="AZ315" i="2"/>
  <c r="AZ305" i="2"/>
  <c r="AZ415" i="2"/>
  <c r="AZ302" i="2"/>
  <c r="BA133" i="2"/>
  <c r="AZ303" i="2"/>
  <c r="AF33" i="2"/>
  <c r="AK220" i="11"/>
  <c r="AJ220" i="11"/>
  <c r="BA301" i="2"/>
  <c r="BA296" i="2"/>
  <c r="BA298" i="2" s="1"/>
  <c r="BA307" i="2" s="1"/>
  <c r="BA18" i="2"/>
  <c r="BA94" i="2"/>
  <c r="AJ95" i="2"/>
  <c r="AJ96" i="2"/>
  <c r="BI132" i="2"/>
  <c r="BH29" i="2"/>
  <c r="BH102" i="2" s="1"/>
  <c r="BH105" i="2" s="1"/>
  <c r="BG25" i="2"/>
  <c r="BG33" i="2" s="1"/>
  <c r="BG35" i="2" s="1"/>
  <c r="BY245" i="2"/>
  <c r="BY248" i="2" s="1"/>
  <c r="BY251" i="2" s="1"/>
  <c r="AK98" i="2"/>
  <c r="AK100" i="2" s="1"/>
  <c r="AK109" i="2" s="1"/>
  <c r="BG94" i="2"/>
  <c r="BG18" i="2"/>
  <c r="BT243" i="2"/>
  <c r="BQ243" i="2"/>
  <c r="BI301" i="2"/>
  <c r="BI296" i="2"/>
  <c r="BI298" i="2" s="1"/>
  <c r="BI307" i="2" s="1"/>
  <c r="AL118" i="2"/>
  <c r="AM117" i="2" s="1"/>
  <c r="AL212" i="11"/>
  <c r="AO285" i="2"/>
  <c r="AO349" i="2"/>
  <c r="AO140" i="11"/>
  <c r="AK285" i="2"/>
  <c r="AK349" i="2"/>
  <c r="BI150" i="11"/>
  <c r="AP187" i="11"/>
  <c r="AJ31" i="11"/>
  <c r="AH171" i="11"/>
  <c r="AF197" i="11"/>
  <c r="AH197" i="11" s="1"/>
  <c r="AH32" i="11"/>
  <c r="F31" i="9" s="1"/>
  <c r="F191" i="9" s="1"/>
  <c r="K176" i="11"/>
  <c r="K196" i="11" s="1"/>
  <c r="AJ32" i="11"/>
  <c r="L208" i="2"/>
  <c r="Q184" i="2"/>
  <c r="M199" i="11"/>
  <c r="N198" i="2"/>
  <c r="P171" i="2"/>
  <c r="P190" i="2" s="1"/>
  <c r="P186" i="2"/>
  <c r="P33" i="11" s="1"/>
  <c r="Q161" i="2"/>
  <c r="AU140" i="11"/>
  <c r="AY12" i="11"/>
  <c r="AY220" i="11" s="1"/>
  <c r="BI12" i="11"/>
  <c r="AJ75" i="11"/>
  <c r="AK112" i="11"/>
  <c r="AK171" i="11" s="1"/>
  <c r="AP70" i="11"/>
  <c r="AW280" i="2"/>
  <c r="AM70" i="11"/>
  <c r="BA12" i="11"/>
  <c r="AF77" i="11"/>
  <c r="AH75" i="11"/>
  <c r="AZ64" i="11"/>
  <c r="AZ154" i="11" s="1"/>
  <c r="AT140" i="11"/>
  <c r="AT142" i="11" s="1"/>
  <c r="AZ74" i="11"/>
  <c r="BG12" i="11"/>
  <c r="BH220" i="11" s="1"/>
  <c r="BG148" i="11"/>
  <c r="BG150" i="11" s="1"/>
  <c r="AL70" i="11"/>
  <c r="AM221" i="11"/>
  <c r="BD64" i="11"/>
  <c r="BD154" i="11" s="1"/>
  <c r="AN70" i="11"/>
  <c r="AN221" i="11"/>
  <c r="AK140" i="11"/>
  <c r="V23" i="11"/>
  <c r="V203" i="11" s="1"/>
  <c r="AH203" i="11" s="1"/>
  <c r="F197" i="9" s="1"/>
  <c r="BX246" i="2"/>
  <c r="BX248" i="2"/>
  <c r="BX249" i="2" s="1"/>
  <c r="U183" i="11"/>
  <c r="AH183" i="11" s="1"/>
  <c r="F177" i="9" s="1"/>
  <c r="CA241" i="2"/>
  <c r="BY246" i="2"/>
  <c r="AT136" i="11"/>
  <c r="BP248" i="2"/>
  <c r="BP251" i="2" s="1"/>
  <c r="AS221" i="11"/>
  <c r="AP221" i="11"/>
  <c r="AL221" i="11"/>
  <c r="BH136" i="11"/>
  <c r="BC74" i="11"/>
  <c r="AO221" i="11"/>
  <c r="BF74" i="11"/>
  <c r="AQ221" i="11"/>
  <c r="BI136" i="11"/>
  <c r="BH144" i="11"/>
  <c r="BH146" i="11" s="1"/>
  <c r="BA136" i="11"/>
  <c r="AY144" i="11"/>
  <c r="AY146" i="11" s="1"/>
  <c r="AK221" i="11"/>
  <c r="AF224" i="11"/>
  <c r="AH31" i="11"/>
  <c r="AR221" i="11"/>
  <c r="BG136" i="11"/>
  <c r="V48" i="11"/>
  <c r="V198" i="11" s="1"/>
  <c r="U7" i="11"/>
  <c r="S105" i="11"/>
  <c r="S166" i="11"/>
  <c r="AW123" i="11"/>
  <c r="AK14" i="11"/>
  <c r="AK184" i="11" s="1"/>
  <c r="AE66" i="11"/>
  <c r="AE68" i="11" s="1"/>
  <c r="AN125" i="11"/>
  <c r="AH184" i="11"/>
  <c r="AC71" i="11"/>
  <c r="AC79" i="11"/>
  <c r="AC84" i="11" s="1"/>
  <c r="L460" i="2"/>
  <c r="L462" i="2" s="1"/>
  <c r="AL31" i="11"/>
  <c r="M450" i="2"/>
  <c r="M452" i="2" s="1"/>
  <c r="M95" i="11" s="1"/>
  <c r="N447" i="2"/>
  <c r="N448" i="2" s="1"/>
  <c r="AD79" i="11"/>
  <c r="AD84" i="11" s="1"/>
  <c r="AD71" i="11"/>
  <c r="AY123" i="11"/>
  <c r="AO82" i="11"/>
  <c r="AO125" i="11" s="1"/>
  <c r="AH123" i="11"/>
  <c r="AF127" i="11"/>
  <c r="AH127" i="11" s="1"/>
  <c r="AH91" i="11"/>
  <c r="F89" i="9" s="1"/>
  <c r="F125" i="9" s="1"/>
  <c r="AF81" i="11"/>
  <c r="AH81" i="11" s="1"/>
  <c r="F79" i="9" s="1"/>
  <c r="F121" i="9" s="1"/>
  <c r="AR16" i="11"/>
  <c r="AZ81" i="11"/>
  <c r="AZ123" i="11" s="1"/>
  <c r="AJ91" i="11"/>
  <c r="AQ21" i="11"/>
  <c r="BA269" i="2" l="1"/>
  <c r="BA268" i="2"/>
  <c r="BA330" i="2"/>
  <c r="BA326" i="2"/>
  <c r="BA328" i="2" s="1"/>
  <c r="BA148" i="11" s="1"/>
  <c r="BA150" i="11" s="1"/>
  <c r="BP319" i="2"/>
  <c r="BP330" i="2" s="1"/>
  <c r="BP258" i="2"/>
  <c r="BP264" i="2" s="1"/>
  <c r="BP266" i="2" s="1"/>
  <c r="AY266" i="2"/>
  <c r="L22" i="11"/>
  <c r="BE304" i="2"/>
  <c r="BE258" i="2"/>
  <c r="BE264" i="2" s="1"/>
  <c r="BE266" i="2" s="1"/>
  <c r="BJ268" i="2"/>
  <c r="BJ269" i="2"/>
  <c r="K175" i="11"/>
  <c r="BD268" i="2"/>
  <c r="BD269" i="2"/>
  <c r="BY319" i="2"/>
  <c r="BY330" i="2" s="1"/>
  <c r="BY258" i="2"/>
  <c r="BY264" i="2" s="1"/>
  <c r="BY266" i="2" s="1"/>
  <c r="BJ285" i="2"/>
  <c r="L226" i="11"/>
  <c r="L177" i="11" s="1"/>
  <c r="K49" i="11"/>
  <c r="J52" i="11"/>
  <c r="L170" i="11"/>
  <c r="L173" i="11" s="1"/>
  <c r="L109" i="11"/>
  <c r="L117" i="11" s="1"/>
  <c r="M114" i="11"/>
  <c r="M115" i="11" s="1"/>
  <c r="M97" i="11"/>
  <c r="K117" i="11"/>
  <c r="K173" i="11"/>
  <c r="K179" i="11" s="1"/>
  <c r="AW148" i="11"/>
  <c r="AW150" i="11" s="1"/>
  <c r="BC330" i="2"/>
  <c r="BC326" i="2"/>
  <c r="BC328" i="2" s="1"/>
  <c r="BC148" i="11" s="1"/>
  <c r="BC150" i="11" s="1"/>
  <c r="AZ330" i="2"/>
  <c r="AZ326" i="2"/>
  <c r="AZ328" i="2" s="1"/>
  <c r="BP326" i="2"/>
  <c r="BP328" i="2" s="1"/>
  <c r="BE319" i="2"/>
  <c r="BE315" i="2"/>
  <c r="BE13" i="2"/>
  <c r="BE16" i="2" s="1"/>
  <c r="BE303" i="2"/>
  <c r="BE415" i="2"/>
  <c r="BE305" i="2"/>
  <c r="BE364" i="2"/>
  <c r="BE64" i="11"/>
  <c r="BE154" i="11" s="1"/>
  <c r="BE302" i="2"/>
  <c r="BE307" i="2"/>
  <c r="BJ319" i="2"/>
  <c r="BJ305" i="2"/>
  <c r="BJ364" i="2"/>
  <c r="BJ303" i="2"/>
  <c r="BJ64" i="11"/>
  <c r="BJ154" i="11" s="1"/>
  <c r="BJ415" i="2"/>
  <c r="BJ302" i="2"/>
  <c r="BJ13" i="2"/>
  <c r="BJ16" i="2" s="1"/>
  <c r="BJ315" i="2"/>
  <c r="BQ245" i="2"/>
  <c r="BQ324" i="2"/>
  <c r="BE301" i="2"/>
  <c r="BT245" i="2"/>
  <c r="BT355" i="2" s="1"/>
  <c r="BT324" i="2"/>
  <c r="BW245" i="2"/>
  <c r="BW355" i="2" s="1"/>
  <c r="BW324" i="2"/>
  <c r="BV245" i="2"/>
  <c r="BV324" i="2"/>
  <c r="BF330" i="2"/>
  <c r="BF326" i="2"/>
  <c r="BF328" i="2" s="1"/>
  <c r="BG134" i="2" s="1"/>
  <c r="BS245" i="2"/>
  <c r="BS324" i="2"/>
  <c r="BB330" i="2"/>
  <c r="BB326" i="2"/>
  <c r="BB328" i="2" s="1"/>
  <c r="BB148" i="11" s="1"/>
  <c r="BB150" i="11" s="1"/>
  <c r="BO245" i="2"/>
  <c r="BO324" i="2"/>
  <c r="BL251" i="2"/>
  <c r="BU245" i="2"/>
  <c r="BU324" i="2"/>
  <c r="BE277" i="2"/>
  <c r="BJ277" i="2"/>
  <c r="BY326" i="2"/>
  <c r="AM118" i="2"/>
  <c r="AN117" i="2" s="1"/>
  <c r="AN120" i="2" s="1"/>
  <c r="AN125" i="2" s="1"/>
  <c r="AN219" i="2" s="1"/>
  <c r="AN212" i="11"/>
  <c r="BH349" i="2"/>
  <c r="AJ140" i="11"/>
  <c r="AJ142" i="11" s="1"/>
  <c r="BH140" i="11"/>
  <c r="BH142" i="11" s="1"/>
  <c r="BF33" i="2"/>
  <c r="BF35" i="2" s="1"/>
  <c r="BQ355" i="2"/>
  <c r="BQ152" i="11" s="1"/>
  <c r="BQ246" i="2"/>
  <c r="BQ248" i="2"/>
  <c r="BQ251" i="2" s="1"/>
  <c r="BW246" i="2"/>
  <c r="BG349" i="2"/>
  <c r="BE280" i="2"/>
  <c r="BE283" i="2" s="1"/>
  <c r="BY355" i="2"/>
  <c r="BY152" i="11" s="1"/>
  <c r="AJ98" i="2"/>
  <c r="AJ100" i="2" s="1"/>
  <c r="AJ109" i="2" s="1"/>
  <c r="AJ118" i="2" s="1"/>
  <c r="BH98" i="2"/>
  <c r="BH100" i="2" s="1"/>
  <c r="BH109" i="2" s="1"/>
  <c r="BH212" i="11" s="1"/>
  <c r="AK31" i="11"/>
  <c r="AL224" i="11" s="1"/>
  <c r="AL226" i="11" s="1"/>
  <c r="AL177" i="11" s="1"/>
  <c r="AW144" i="11"/>
  <c r="G142" i="9" s="1"/>
  <c r="G144" i="9" s="1"/>
  <c r="BI280" i="2"/>
  <c r="BI283" i="2" s="1"/>
  <c r="BI285" i="2" s="1"/>
  <c r="AW283" i="2"/>
  <c r="AW285" i="2" s="1"/>
  <c r="AJ349" i="2"/>
  <c r="BV248" i="2"/>
  <c r="BV251" i="2" s="1"/>
  <c r="BV258" i="2" s="1"/>
  <c r="BV264" i="2" s="1"/>
  <c r="BV266" i="2" s="1"/>
  <c r="BV355" i="2"/>
  <c r="BV152" i="11" s="1"/>
  <c r="BV246" i="2"/>
  <c r="BU246" i="2"/>
  <c r="BU248" i="2"/>
  <c r="BU249" i="2" s="1"/>
  <c r="BU355" i="2"/>
  <c r="BU152" i="11" s="1"/>
  <c r="AF221" i="11"/>
  <c r="AF226" i="11" s="1"/>
  <c r="AF177" i="11" s="1"/>
  <c r="BR360" i="2"/>
  <c r="BR362" i="2" s="1"/>
  <c r="BB275" i="2"/>
  <c r="BB277" i="2" s="1"/>
  <c r="AJ221" i="11"/>
  <c r="G146" i="9"/>
  <c r="G148" i="9" s="1"/>
  <c r="AF212" i="11"/>
  <c r="AY349" i="2"/>
  <c r="BE144" i="11"/>
  <c r="BS355" i="2"/>
  <c r="BS152" i="11" s="1"/>
  <c r="BS248" i="2"/>
  <c r="BS249" i="2" s="1"/>
  <c r="BS246" i="2"/>
  <c r="BO355" i="2"/>
  <c r="BO152" i="11" s="1"/>
  <c r="BO248" i="2"/>
  <c r="BO249" i="2" s="1"/>
  <c r="BO246" i="2"/>
  <c r="BT246" i="2"/>
  <c r="AZ132" i="2"/>
  <c r="AY29" i="2"/>
  <c r="AY102" i="2" s="1"/>
  <c r="AY105" i="2" s="1"/>
  <c r="AU25" i="2"/>
  <c r="BA132" i="2"/>
  <c r="BW248" i="2"/>
  <c r="BW251" i="2" s="1"/>
  <c r="BI349" i="2"/>
  <c r="BC275" i="2"/>
  <c r="BC277" i="2" s="1"/>
  <c r="BF132" i="2"/>
  <c r="BE29" i="2"/>
  <c r="BE102" i="2" s="1"/>
  <c r="BE105" i="2" s="1"/>
  <c r="BD25" i="2"/>
  <c r="BF304" i="2"/>
  <c r="BF133" i="2"/>
  <c r="BG132" i="2"/>
  <c r="AY98" i="2"/>
  <c r="AY100" i="2" s="1"/>
  <c r="BD94" i="2"/>
  <c r="BD18" i="2"/>
  <c r="AK118" i="2"/>
  <c r="AL117" i="2" s="1"/>
  <c r="AL120" i="2" s="1"/>
  <c r="AL125" i="2" s="1"/>
  <c r="AL219" i="2" s="1"/>
  <c r="AK212" i="11"/>
  <c r="AZ304" i="2"/>
  <c r="AZ133" i="2"/>
  <c r="AZ275" i="2"/>
  <c r="AZ277" i="2" s="1"/>
  <c r="BC134" i="2"/>
  <c r="BC304" i="2"/>
  <c r="BC133" i="2"/>
  <c r="BB301" i="2"/>
  <c r="BB296" i="2"/>
  <c r="BB298" i="2" s="1"/>
  <c r="BB307" i="2" s="1"/>
  <c r="BA280" i="2"/>
  <c r="BA283" i="2" s="1"/>
  <c r="BD134" i="2"/>
  <c r="BC94" i="2"/>
  <c r="BC18" i="2"/>
  <c r="BF301" i="2"/>
  <c r="BF296" i="2"/>
  <c r="BF298" i="2" s="1"/>
  <c r="BF307" i="2" s="1"/>
  <c r="BF18" i="2"/>
  <c r="BF94" i="2"/>
  <c r="BI95" i="2"/>
  <c r="BI96" i="2"/>
  <c r="BD304" i="2"/>
  <c r="BD133" i="2"/>
  <c r="BB132" i="2"/>
  <c r="BA29" i="2"/>
  <c r="BA102" i="2" s="1"/>
  <c r="BA105" i="2" s="1"/>
  <c r="AZ25" i="2"/>
  <c r="AZ33" i="2" s="1"/>
  <c r="AZ35" i="2" s="1"/>
  <c r="BP246" i="2"/>
  <c r="BI144" i="2"/>
  <c r="BI146" i="2" s="1"/>
  <c r="BI147" i="2" s="1"/>
  <c r="BA25" i="2"/>
  <c r="BC132" i="2"/>
  <c r="BB29" i="2"/>
  <c r="BB102" i="2" s="1"/>
  <c r="BB105" i="2" s="1"/>
  <c r="BD275" i="2"/>
  <c r="BD277" i="2" s="1"/>
  <c r="BR251" i="2"/>
  <c r="AO142" i="11"/>
  <c r="AO70" i="11"/>
  <c r="BB134" i="2"/>
  <c r="AO118" i="2"/>
  <c r="AP117" i="2" s="1"/>
  <c r="AP120" i="2" s="1"/>
  <c r="AP125" i="2" s="1"/>
  <c r="AP219" i="2" s="1"/>
  <c r="AO212" i="11"/>
  <c r="AZ301" i="2"/>
  <c r="AZ296" i="2"/>
  <c r="AZ298" i="2" s="1"/>
  <c r="AZ307" i="2" s="1"/>
  <c r="AZ18" i="2"/>
  <c r="AZ94" i="2"/>
  <c r="BB304" i="2"/>
  <c r="BB133" i="2"/>
  <c r="BB94" i="2"/>
  <c r="BB18" i="2"/>
  <c r="BB25" i="2"/>
  <c r="BD132" i="2"/>
  <c r="BC29" i="2"/>
  <c r="BC102" i="2" s="1"/>
  <c r="BC105" i="2" s="1"/>
  <c r="BG95" i="2"/>
  <c r="BG96" i="2"/>
  <c r="BA95" i="2"/>
  <c r="BA96" i="2"/>
  <c r="AZ134" i="2"/>
  <c r="BC296" i="2"/>
  <c r="BC298" i="2" s="1"/>
  <c r="BC307" i="2" s="1"/>
  <c r="BC301" i="2"/>
  <c r="BF275" i="2"/>
  <c r="BF277" i="2" s="1"/>
  <c r="BD301" i="2"/>
  <c r="BD296" i="2"/>
  <c r="BD298" i="2" s="1"/>
  <c r="BD307" i="2" s="1"/>
  <c r="AJ197" i="11"/>
  <c r="AQ187" i="11"/>
  <c r="BP13" i="2"/>
  <c r="BP16" i="2" s="1"/>
  <c r="BP303" i="2"/>
  <c r="BP302" i="2"/>
  <c r="BP315" i="2"/>
  <c r="BP415" i="2"/>
  <c r="BP305" i="2"/>
  <c r="BY315" i="2"/>
  <c r="BY13" i="2"/>
  <c r="BY16" i="2" s="1"/>
  <c r="BY305" i="2"/>
  <c r="BY303" i="2"/>
  <c r="BY415" i="2"/>
  <c r="BY302" i="2"/>
  <c r="BU360" i="2"/>
  <c r="BU362" i="2" s="1"/>
  <c r="BX251" i="2"/>
  <c r="BX258" i="2" s="1"/>
  <c r="BX264" i="2" s="1"/>
  <c r="BX266" i="2" s="1"/>
  <c r="BP364" i="2"/>
  <c r="BP360" i="2"/>
  <c r="BP362" i="2" s="1"/>
  <c r="BQ135" i="2"/>
  <c r="BQ360" i="2"/>
  <c r="BQ362" i="2" s="1"/>
  <c r="BV360" i="2"/>
  <c r="BV362" i="2" s="1"/>
  <c r="BV135" i="2"/>
  <c r="BS135" i="2"/>
  <c r="BS360" i="2"/>
  <c r="BS362" i="2" s="1"/>
  <c r="BU251" i="2"/>
  <c r="BU258" i="2" s="1"/>
  <c r="BU264" i="2" s="1"/>
  <c r="BU266" i="2" s="1"/>
  <c r="BX360" i="2"/>
  <c r="BX362" i="2" s="1"/>
  <c r="BC220" i="11"/>
  <c r="BI220" i="11"/>
  <c r="AZ12" i="11"/>
  <c r="BA220" i="11" s="1"/>
  <c r="BB220" i="11"/>
  <c r="BL274" i="2"/>
  <c r="AK32" i="11"/>
  <c r="AK197" i="11" s="1"/>
  <c r="K201" i="11"/>
  <c r="K42" i="11"/>
  <c r="L212" i="2"/>
  <c r="L216" i="2"/>
  <c r="L219" i="2" s="1"/>
  <c r="O194" i="2"/>
  <c r="N38" i="11"/>
  <c r="N204" i="2"/>
  <c r="Q165" i="2"/>
  <c r="P193" i="11"/>
  <c r="AZ148" i="11"/>
  <c r="AZ150" i="11" s="1"/>
  <c r="AU142" i="11"/>
  <c r="AU70" i="11"/>
  <c r="BL273" i="2"/>
  <c r="BD12" i="11"/>
  <c r="BD220" i="11" s="1"/>
  <c r="BL291" i="2"/>
  <c r="BL302" i="2" s="1"/>
  <c r="BJ144" i="11"/>
  <c r="AK75" i="11"/>
  <c r="AK77" i="11" s="1"/>
  <c r="AJ77" i="11"/>
  <c r="AL112" i="11"/>
  <c r="AL171" i="11" s="1"/>
  <c r="BL278" i="2"/>
  <c r="F73" i="9"/>
  <c r="F75" i="9" s="1"/>
  <c r="AH77" i="11"/>
  <c r="BG220" i="11"/>
  <c r="BD148" i="11"/>
  <c r="BD74" i="11"/>
  <c r="BG144" i="11"/>
  <c r="BG146" i="11" s="1"/>
  <c r="BA144" i="11"/>
  <c r="BA146" i="11" s="1"/>
  <c r="BL290" i="2"/>
  <c r="BL301" i="2" s="1"/>
  <c r="BL293" i="2"/>
  <c r="BL304" i="2" s="1"/>
  <c r="BL292" i="2"/>
  <c r="BL303" i="2" s="1"/>
  <c r="BL294" i="2"/>
  <c r="BL305" i="2" s="1"/>
  <c r="AK142" i="11"/>
  <c r="AK70" i="11"/>
  <c r="BI144" i="11"/>
  <c r="BI146" i="11" s="1"/>
  <c r="AY140" i="11"/>
  <c r="CA243" i="2"/>
  <c r="BN245" i="2"/>
  <c r="BP249" i="2"/>
  <c r="BY249" i="2"/>
  <c r="AW349" i="2"/>
  <c r="W23" i="11"/>
  <c r="AT138" i="11"/>
  <c r="AT70" i="11"/>
  <c r="AW136" i="11"/>
  <c r="BC136" i="11"/>
  <c r="BI138" i="11"/>
  <c r="BF136" i="11"/>
  <c r="AZ136" i="11"/>
  <c r="BB138" i="11"/>
  <c r="BR64" i="11"/>
  <c r="BR154" i="11" s="1"/>
  <c r="BA138" i="11"/>
  <c r="BD136" i="11"/>
  <c r="BH138" i="11"/>
  <c r="F30" i="9"/>
  <c r="F218" i="9" s="1"/>
  <c r="F219" i="9" s="1"/>
  <c r="F171" i="9" s="1"/>
  <c r="AJ224" i="11"/>
  <c r="BG13" i="11"/>
  <c r="BG138" i="11"/>
  <c r="W48" i="11"/>
  <c r="W198" i="11" s="1"/>
  <c r="U62" i="11"/>
  <c r="U166" i="11"/>
  <c r="U105" i="11"/>
  <c r="V7" i="11"/>
  <c r="AS16" i="11"/>
  <c r="AS223" i="11" s="1"/>
  <c r="AJ127" i="11"/>
  <c r="AK91" i="11"/>
  <c r="AK127" i="11" s="1"/>
  <c r="AK128" i="11" s="1"/>
  <c r="F126" i="9"/>
  <c r="AM31" i="11"/>
  <c r="AM224" i="11" s="1"/>
  <c r="AM226" i="11" s="1"/>
  <c r="AM177" i="11" s="1"/>
  <c r="AL14" i="11"/>
  <c r="AL184" i="11" s="1"/>
  <c r="AP82" i="11"/>
  <c r="AP125" i="11" s="1"/>
  <c r="AR223" i="11"/>
  <c r="AH128" i="11"/>
  <c r="AF66" i="11"/>
  <c r="AF128" i="11"/>
  <c r="N450" i="2"/>
  <c r="N452" i="2" s="1"/>
  <c r="N95" i="11" s="1"/>
  <c r="O447" i="2"/>
  <c r="O448" i="2" s="1"/>
  <c r="M460" i="2"/>
  <c r="M462" i="2" s="1"/>
  <c r="AE79" i="11"/>
  <c r="AE84" i="11" s="1"/>
  <c r="AE71" i="11"/>
  <c r="BA81" i="11"/>
  <c r="BA123" i="11" s="1"/>
  <c r="AR21" i="11"/>
  <c r="BW152" i="11" l="1"/>
  <c r="BX135" i="2"/>
  <c r="BW135" i="2"/>
  <c r="BW360" i="2"/>
  <c r="BW362" i="2" s="1"/>
  <c r="BW74" i="11" s="1"/>
  <c r="BU269" i="2"/>
  <c r="BU268" i="2"/>
  <c r="BW319" i="2"/>
  <c r="BW330" i="2" s="1"/>
  <c r="BW258" i="2"/>
  <c r="BW264" i="2" s="1"/>
  <c r="BW266" i="2" s="1"/>
  <c r="BL258" i="2"/>
  <c r="M22" i="11"/>
  <c r="BV269" i="2"/>
  <c r="BV268" i="2"/>
  <c r="BE268" i="2"/>
  <c r="BE269" i="2"/>
  <c r="BP269" i="2"/>
  <c r="BP268" i="2"/>
  <c r="BY269" i="2"/>
  <c r="BY268" i="2"/>
  <c r="BX269" i="2"/>
  <c r="BX268" i="2"/>
  <c r="M175" i="11"/>
  <c r="BR319" i="2"/>
  <c r="BR330" i="2" s="1"/>
  <c r="BR258" i="2"/>
  <c r="BR264" i="2" s="1"/>
  <c r="BR266" i="2" s="1"/>
  <c r="BL264" i="2"/>
  <c r="BL266" i="2" s="1"/>
  <c r="BQ13" i="2"/>
  <c r="BQ16" i="2" s="1"/>
  <c r="BQ258" i="2"/>
  <c r="BQ264" i="2" s="1"/>
  <c r="BQ266" i="2" s="1"/>
  <c r="AY269" i="2"/>
  <c r="AY268" i="2"/>
  <c r="AU29" i="2"/>
  <c r="AU102" i="2" s="1"/>
  <c r="AU105" i="2" s="1"/>
  <c r="AU109" i="2" s="1"/>
  <c r="AU118" i="2" s="1"/>
  <c r="AU120" i="2" s="1"/>
  <c r="AU125" i="2" s="1"/>
  <c r="AU219" i="2" s="1"/>
  <c r="AY136" i="11"/>
  <c r="AY138" i="11" s="1"/>
  <c r="AT25" i="2"/>
  <c r="AT33" i="2" s="1"/>
  <c r="AT35" i="2" s="1"/>
  <c r="AT13" i="11" s="1"/>
  <c r="AY132" i="2"/>
  <c r="AY144" i="2" s="1"/>
  <c r="AY146" i="2" s="1"/>
  <c r="AY147" i="2" s="1"/>
  <c r="L175" i="11"/>
  <c r="M226" i="11"/>
  <c r="M177" i="11" s="1"/>
  <c r="AJ70" i="11"/>
  <c r="AW140" i="11"/>
  <c r="AW142" i="11" s="1"/>
  <c r="BJ146" i="11"/>
  <c r="M170" i="11"/>
  <c r="M109" i="11"/>
  <c r="M117" i="11" s="1"/>
  <c r="K119" i="11"/>
  <c r="K130" i="11"/>
  <c r="K132" i="11" s="1"/>
  <c r="BH70" i="11"/>
  <c r="L130" i="11"/>
  <c r="L132" i="11" s="1"/>
  <c r="L119" i="11"/>
  <c r="N114" i="11"/>
  <c r="N115" i="11" s="1"/>
  <c r="N97" i="11"/>
  <c r="L49" i="11"/>
  <c r="K52" i="11"/>
  <c r="BT152" i="11"/>
  <c r="BU135" i="2"/>
  <c r="BE330" i="2"/>
  <c r="BE326" i="2"/>
  <c r="BE328" i="2" s="1"/>
  <c r="BE349" i="2" s="1"/>
  <c r="BX364" i="2"/>
  <c r="BX319" i="2"/>
  <c r="BT248" i="2"/>
  <c r="BF148" i="11"/>
  <c r="BF150" i="11" s="1"/>
  <c r="BC25" i="2"/>
  <c r="BC33" i="2" s="1"/>
  <c r="BC35" i="2" s="1"/>
  <c r="BC13" i="11" s="1"/>
  <c r="BD29" i="2"/>
  <c r="BD102" i="2" s="1"/>
  <c r="BD105" i="2" s="1"/>
  <c r="BE136" i="11"/>
  <c r="BE138" i="11" s="1"/>
  <c r="BQ305" i="2"/>
  <c r="BQ319" i="2"/>
  <c r="BQ330" i="2" s="1"/>
  <c r="BG144" i="2"/>
  <c r="BG146" i="2" s="1"/>
  <c r="BG147" i="2" s="1"/>
  <c r="CA324" i="2"/>
  <c r="BL319" i="2"/>
  <c r="BL330" i="2" s="1"/>
  <c r="BL64" i="11"/>
  <c r="H62" i="9" s="1"/>
  <c r="H152" i="9" s="1"/>
  <c r="BV303" i="2"/>
  <c r="BV319" i="2"/>
  <c r="BV330" i="2" s="1"/>
  <c r="BY328" i="2"/>
  <c r="BA134" i="2"/>
  <c r="BE146" i="11"/>
  <c r="BE132" i="2"/>
  <c r="BR135" i="2"/>
  <c r="BW326" i="2"/>
  <c r="BW328" i="2" s="1"/>
  <c r="BI29" i="2"/>
  <c r="BI102" i="2" s="1"/>
  <c r="BI105" i="2" s="1"/>
  <c r="BJ136" i="11"/>
  <c r="BJ138" i="11" s="1"/>
  <c r="BH25" i="2"/>
  <c r="BH33" i="2" s="1"/>
  <c r="BH35" i="2" s="1"/>
  <c r="BH13" i="11" s="1"/>
  <c r="BH221" i="11" s="1"/>
  <c r="BJ132" i="2"/>
  <c r="BJ330" i="2"/>
  <c r="BJ326" i="2"/>
  <c r="BU364" i="2"/>
  <c r="BU319" i="2"/>
  <c r="BU330" i="2" s="1"/>
  <c r="BU326" i="2"/>
  <c r="BU328" i="2" s="1"/>
  <c r="BJ12" i="11"/>
  <c r="BJ94" i="2"/>
  <c r="BJ18" i="2"/>
  <c r="BE12" i="11"/>
  <c r="BF220" i="11" s="1"/>
  <c r="BE94" i="2"/>
  <c r="BE18" i="2"/>
  <c r="BD33" i="2"/>
  <c r="BD35" i="2" s="1"/>
  <c r="BA144" i="2"/>
  <c r="BA146" i="2" s="1"/>
  <c r="BA147" i="2" s="1"/>
  <c r="BR326" i="2"/>
  <c r="BR328" i="2" s="1"/>
  <c r="BF144" i="11"/>
  <c r="BF146" i="11" s="1"/>
  <c r="AK224" i="11"/>
  <c r="AK226" i="11" s="1"/>
  <c r="AK177" i="11" s="1"/>
  <c r="BH118" i="2"/>
  <c r="BI117" i="2" s="1"/>
  <c r="AM120" i="2"/>
  <c r="AM125" i="2" s="1"/>
  <c r="AM219" i="2" s="1"/>
  <c r="AW146" i="11"/>
  <c r="AJ226" i="11"/>
  <c r="AJ177" i="11" s="1"/>
  <c r="BQ249" i="2"/>
  <c r="BQ303" i="2"/>
  <c r="BQ315" i="2"/>
  <c r="BQ364" i="2"/>
  <c r="BP29" i="2"/>
  <c r="BP102" i="2" s="1"/>
  <c r="BP105" i="2" s="1"/>
  <c r="AY33" i="2"/>
  <c r="AY35" i="2" s="1"/>
  <c r="BQ302" i="2"/>
  <c r="BQ415" i="2"/>
  <c r="AJ212" i="11"/>
  <c r="BV275" i="2"/>
  <c r="BV277" i="2" s="1"/>
  <c r="BB280" i="2"/>
  <c r="BB283" i="2" s="1"/>
  <c r="BB349" i="2" s="1"/>
  <c r="BS251" i="2"/>
  <c r="BS258" i="2" s="1"/>
  <c r="BS264" i="2" s="1"/>
  <c r="BS266" i="2" s="1"/>
  <c r="BB33" i="2"/>
  <c r="BB35" i="2" s="1"/>
  <c r="AY109" i="2"/>
  <c r="BY364" i="2"/>
  <c r="BV13" i="2"/>
  <c r="BV16" i="2" s="1"/>
  <c r="BV18" i="2" s="1"/>
  <c r="BE33" i="2"/>
  <c r="BE35" i="2" s="1"/>
  <c r="BE13" i="11" s="1"/>
  <c r="BA98" i="2"/>
  <c r="BA100" i="2" s="1"/>
  <c r="BA109" i="2" s="1"/>
  <c r="BA212" i="11" s="1"/>
  <c r="BE285" i="2"/>
  <c r="BE140" i="11"/>
  <c r="BE142" i="11" s="1"/>
  <c r="BY360" i="2"/>
  <c r="BY362" i="2" s="1"/>
  <c r="BV302" i="2"/>
  <c r="BV364" i="2"/>
  <c r="BY135" i="2"/>
  <c r="BT25" i="2"/>
  <c r="BG98" i="2"/>
  <c r="BG100" i="2" s="1"/>
  <c r="BG109" i="2" s="1"/>
  <c r="BG118" i="2" s="1"/>
  <c r="BH117" i="2" s="1"/>
  <c r="BH120" i="2" s="1"/>
  <c r="BH125" i="2" s="1"/>
  <c r="BH219" i="2" s="1"/>
  <c r="BT135" i="2"/>
  <c r="BT360" i="2"/>
  <c r="BT362" i="2" s="1"/>
  <c r="BV305" i="2"/>
  <c r="BV249" i="2"/>
  <c r="BV415" i="2"/>
  <c r="BV315" i="2"/>
  <c r="BD280" i="2"/>
  <c r="BD283" i="2" s="1"/>
  <c r="BD285" i="2" s="1"/>
  <c r="BA33" i="2"/>
  <c r="BA35" i="2" s="1"/>
  <c r="BA13" i="11" s="1"/>
  <c r="BP135" i="2"/>
  <c r="BP275" i="2"/>
  <c r="BP277" i="2" s="1"/>
  <c r="AZ280" i="2"/>
  <c r="AZ283" i="2" s="1"/>
  <c r="AZ285" i="2" s="1"/>
  <c r="BO360" i="2"/>
  <c r="BO362" i="2" s="1"/>
  <c r="BO74" i="11" s="1"/>
  <c r="BF280" i="2"/>
  <c r="BF283" i="2" s="1"/>
  <c r="BF285" i="2" s="1"/>
  <c r="BL275" i="2"/>
  <c r="BL277" i="2" s="1"/>
  <c r="AO120" i="2"/>
  <c r="AO125" i="2" s="1"/>
  <c r="AO219" i="2" s="1"/>
  <c r="BI98" i="2"/>
  <c r="BI100" i="2" s="1"/>
  <c r="BI109" i="2" s="1"/>
  <c r="BI212" i="11" s="1"/>
  <c r="BY275" i="2"/>
  <c r="BY277" i="2" s="1"/>
  <c r="BQ275" i="2"/>
  <c r="BQ277" i="2" s="1"/>
  <c r="BB144" i="2"/>
  <c r="BB146" i="2" s="1"/>
  <c r="BB147" i="2" s="1"/>
  <c r="BD144" i="2"/>
  <c r="BD146" i="2" s="1"/>
  <c r="BD147" i="2" s="1"/>
  <c r="AZ220" i="11"/>
  <c r="BW303" i="2"/>
  <c r="BW302" i="2"/>
  <c r="BW64" i="11"/>
  <c r="BW154" i="11" s="1"/>
  <c r="BW415" i="2"/>
  <c r="BW364" i="2"/>
  <c r="BW315" i="2"/>
  <c r="BW13" i="2"/>
  <c r="BW16" i="2" s="1"/>
  <c r="BW12" i="11" s="1"/>
  <c r="BW305" i="2"/>
  <c r="AU33" i="2"/>
  <c r="AU35" i="2"/>
  <c r="AU13" i="11" s="1"/>
  <c r="AW13" i="11" s="1"/>
  <c r="G13" i="9" s="1"/>
  <c r="G215" i="9" s="1"/>
  <c r="BO251" i="2"/>
  <c r="AK117" i="2"/>
  <c r="AK120" i="2" s="1"/>
  <c r="AK125" i="2" s="1"/>
  <c r="AK219" i="2" s="1"/>
  <c r="AJ120" i="2"/>
  <c r="AJ125" i="2" s="1"/>
  <c r="AJ219" i="2" s="1"/>
  <c r="BC95" i="2"/>
  <c r="BC96" i="2"/>
  <c r="AZ144" i="2"/>
  <c r="AZ146" i="2" s="1"/>
  <c r="AZ147" i="2" s="1"/>
  <c r="BB96" i="2"/>
  <c r="BB95" i="2"/>
  <c r="BC280" i="2"/>
  <c r="BC283" i="2" s="1"/>
  <c r="BD96" i="2"/>
  <c r="BD95" i="2"/>
  <c r="AZ95" i="2"/>
  <c r="AZ96" i="2"/>
  <c r="BR315" i="2"/>
  <c r="BR415" i="2"/>
  <c r="BR13" i="2"/>
  <c r="BR16" i="2" s="1"/>
  <c r="BR148" i="11"/>
  <c r="BR150" i="11" s="1"/>
  <c r="BR364" i="2"/>
  <c r="BR303" i="2"/>
  <c r="BR305" i="2"/>
  <c r="BR302" i="2"/>
  <c r="BC144" i="2"/>
  <c r="BC146" i="2" s="1"/>
  <c r="BC147" i="2" s="1"/>
  <c r="BF95" i="2"/>
  <c r="BF96" i="2"/>
  <c r="BB144" i="11"/>
  <c r="BB146" i="11" s="1"/>
  <c r="BA285" i="2"/>
  <c r="BA349" i="2"/>
  <c r="AY118" i="2"/>
  <c r="AY212" i="11"/>
  <c r="AR187" i="11"/>
  <c r="BU29" i="2"/>
  <c r="BU102" i="2" s="1"/>
  <c r="BU105" i="2" s="1"/>
  <c r="BQ301" i="2"/>
  <c r="BQ296" i="2"/>
  <c r="BQ298" i="2" s="1"/>
  <c r="BQ307" i="2" s="1"/>
  <c r="BW301" i="2"/>
  <c r="BS315" i="2"/>
  <c r="BS13" i="2"/>
  <c r="BS16" i="2" s="1"/>
  <c r="BS12" i="11" s="1"/>
  <c r="BS415" i="2"/>
  <c r="BT133" i="2"/>
  <c r="BS305" i="2"/>
  <c r="BS302" i="2"/>
  <c r="BS303" i="2"/>
  <c r="BW25" i="2"/>
  <c r="BX29" i="2"/>
  <c r="BX102" i="2" s="1"/>
  <c r="BX105" i="2" s="1"/>
  <c r="BQ94" i="2"/>
  <c r="BQ18" i="2"/>
  <c r="BY94" i="2"/>
  <c r="BY18" i="2"/>
  <c r="BT296" i="2"/>
  <c r="BT298" i="2" s="1"/>
  <c r="BP94" i="2"/>
  <c r="BP18" i="2"/>
  <c r="BV304" i="2"/>
  <c r="BQ304" i="2"/>
  <c r="BQ133" i="2"/>
  <c r="BY304" i="2"/>
  <c r="BY301" i="2"/>
  <c r="BY296" i="2"/>
  <c r="BY298" i="2" s="1"/>
  <c r="BY307" i="2" s="1"/>
  <c r="BT275" i="2"/>
  <c r="BO29" i="2"/>
  <c r="BO102" i="2" s="1"/>
  <c r="BO105" i="2" s="1"/>
  <c r="BN25" i="2"/>
  <c r="BU302" i="2"/>
  <c r="BU315" i="2"/>
  <c r="BU13" i="2"/>
  <c r="BU16" i="2" s="1"/>
  <c r="BU415" i="2"/>
  <c r="BU303" i="2"/>
  <c r="BU305" i="2"/>
  <c r="BV301" i="2"/>
  <c r="BV296" i="2"/>
  <c r="BV298" i="2" s="1"/>
  <c r="BV307" i="2" s="1"/>
  <c r="BS364" i="2"/>
  <c r="BX13" i="2"/>
  <c r="BX16" i="2" s="1"/>
  <c r="BX415" i="2"/>
  <c r="BX315" i="2"/>
  <c r="BX305" i="2"/>
  <c r="BX302" i="2"/>
  <c r="BX303" i="2"/>
  <c r="BY132" i="2"/>
  <c r="BP304" i="2"/>
  <c r="BO25" i="2"/>
  <c r="BW304" i="2"/>
  <c r="BW133" i="2"/>
  <c r="BP296" i="2"/>
  <c r="BP298" i="2" s="1"/>
  <c r="BP307" i="2" s="1"/>
  <c r="BP301" i="2"/>
  <c r="BN355" i="2"/>
  <c r="BN152" i="11" s="1"/>
  <c r="BN315" i="2"/>
  <c r="BD144" i="11"/>
  <c r="BD146" i="11" s="1"/>
  <c r="U33" i="11"/>
  <c r="V33" i="11"/>
  <c r="L176" i="11"/>
  <c r="M208" i="2"/>
  <c r="BJ140" i="11"/>
  <c r="BJ142" i="11" s="1"/>
  <c r="AL32" i="11"/>
  <c r="AL197" i="11" s="1"/>
  <c r="N199" i="11"/>
  <c r="O198" i="2"/>
  <c r="Q171" i="2"/>
  <c r="Q190" i="2" s="1"/>
  <c r="Q186" i="2"/>
  <c r="Q33" i="11" s="1"/>
  <c r="BC144" i="11"/>
  <c r="BC146" i="11" s="1"/>
  <c r="BE220" i="11"/>
  <c r="AY13" i="11"/>
  <c r="BG140" i="11"/>
  <c r="BG142" i="11" s="1"/>
  <c r="BB13" i="11"/>
  <c r="AL75" i="11"/>
  <c r="AM112" i="11"/>
  <c r="AM171" i="11" s="1"/>
  <c r="BL298" i="2"/>
  <c r="BL307" i="2" s="1"/>
  <c r="BD150" i="11"/>
  <c r="AZ144" i="11"/>
  <c r="AZ146" i="11" s="1"/>
  <c r="G138" i="9"/>
  <c r="G140" i="9" s="1"/>
  <c r="BL74" i="11"/>
  <c r="BL296" i="2"/>
  <c r="BI140" i="11"/>
  <c r="BU74" i="11"/>
  <c r="BU64" i="11"/>
  <c r="BU154" i="11" s="1"/>
  <c r="BA140" i="11"/>
  <c r="BX64" i="11"/>
  <c r="BX154" i="11" s="1"/>
  <c r="BQ64" i="11"/>
  <c r="BQ154" i="11" s="1"/>
  <c r="BP74" i="11"/>
  <c r="BP64" i="11"/>
  <c r="BP154" i="11" s="1"/>
  <c r="X23" i="11"/>
  <c r="AY142" i="11"/>
  <c r="AY70" i="11"/>
  <c r="BT74" i="11"/>
  <c r="BN248" i="2"/>
  <c r="BN251" i="2" s="1"/>
  <c r="BN246" i="2"/>
  <c r="CA245" i="2"/>
  <c r="AT221" i="11"/>
  <c r="G134" i="9"/>
  <c r="G136" i="9" s="1"/>
  <c r="AW70" i="11"/>
  <c r="G68" i="9" s="1"/>
  <c r="AW138" i="11"/>
  <c r="BV64" i="11"/>
  <c r="BV154" i="11" s="1"/>
  <c r="BY64" i="11"/>
  <c r="BY154" i="11" s="1"/>
  <c r="AZ13" i="11"/>
  <c r="BF13" i="11"/>
  <c r="BD13" i="11"/>
  <c r="BF138" i="11"/>
  <c r="BC138" i="11"/>
  <c r="BR74" i="11"/>
  <c r="BS74" i="11"/>
  <c r="BD138" i="11"/>
  <c r="BR12" i="11"/>
  <c r="AZ138" i="11"/>
  <c r="N460" i="2"/>
  <c r="N462" i="2" s="1"/>
  <c r="W7" i="11"/>
  <c r="V105" i="11"/>
  <c r="V166" i="11"/>
  <c r="V62" i="11"/>
  <c r="X48" i="11"/>
  <c r="X198" i="11" s="1"/>
  <c r="AJ128" i="11"/>
  <c r="AS21" i="11"/>
  <c r="AS187" i="11" s="1"/>
  <c r="AT16" i="11"/>
  <c r="AT223" i="11" s="1"/>
  <c r="AN31" i="11"/>
  <c r="AN224" i="11" s="1"/>
  <c r="AN226" i="11" s="1"/>
  <c r="AN177" i="11" s="1"/>
  <c r="AF68" i="11"/>
  <c r="AH66" i="11"/>
  <c r="BB81" i="11"/>
  <c r="BB123" i="11" s="1"/>
  <c r="O450" i="2"/>
  <c r="O452" i="2" s="1"/>
  <c r="O95" i="11" s="1"/>
  <c r="P447" i="2"/>
  <c r="P448" i="2" s="1"/>
  <c r="AM14" i="11"/>
  <c r="AM184" i="11" s="1"/>
  <c r="AL91" i="11"/>
  <c r="AL127" i="11" s="1"/>
  <c r="AL128" i="11" s="1"/>
  <c r="AJ66" i="11"/>
  <c r="AQ82" i="11"/>
  <c r="AQ125" i="11" s="1"/>
  <c r="BN319" i="2" l="1"/>
  <c r="BN258" i="2"/>
  <c r="BO319" i="2"/>
  <c r="BO330" i="2" s="1"/>
  <c r="BO258" i="2"/>
  <c r="BO264" i="2" s="1"/>
  <c r="BO266" i="2" s="1"/>
  <c r="BR268" i="2"/>
  <c r="BR269" i="2"/>
  <c r="BW269" i="2"/>
  <c r="BW268" i="2"/>
  <c r="N22" i="11"/>
  <c r="BQ269" i="2"/>
  <c r="BQ268" i="2"/>
  <c r="N175" i="11"/>
  <c r="BV326" i="2"/>
  <c r="BV328" i="2" s="1"/>
  <c r="AU212" i="11"/>
  <c r="BS268" i="2"/>
  <c r="BS269" i="2"/>
  <c r="L179" i="11"/>
  <c r="L196" i="11"/>
  <c r="N226" i="11"/>
  <c r="N177" i="11" s="1"/>
  <c r="BL154" i="11"/>
  <c r="O114" i="11"/>
  <c r="O115" i="11" s="1"/>
  <c r="O97" i="11"/>
  <c r="M49" i="11"/>
  <c r="L52" i="11"/>
  <c r="M119" i="11"/>
  <c r="M130" i="11"/>
  <c r="M132" i="11" s="1"/>
  <c r="N170" i="11"/>
  <c r="N173" i="11" s="1"/>
  <c r="N109" i="11"/>
  <c r="M173" i="11"/>
  <c r="BA221" i="11"/>
  <c r="BL136" i="11"/>
  <c r="BL138" i="11" s="1"/>
  <c r="BL12" i="11"/>
  <c r="H12" i="9" s="1"/>
  <c r="H214" i="9" s="1"/>
  <c r="BJ220" i="11"/>
  <c r="BN330" i="2"/>
  <c r="BN326" i="2"/>
  <c r="BT251" i="2"/>
  <c r="BT258" i="2" s="1"/>
  <c r="BT264" i="2" s="1"/>
  <c r="BT266" i="2" s="1"/>
  <c r="BT249" i="2"/>
  <c r="BE144" i="2"/>
  <c r="BE146" i="2" s="1"/>
  <c r="BE147" i="2" s="1"/>
  <c r="BX330" i="2"/>
  <c r="BX326" i="2"/>
  <c r="BX328" i="2" s="1"/>
  <c r="BY134" i="2" s="1"/>
  <c r="BQ326" i="2"/>
  <c r="BQ328" i="2" s="1"/>
  <c r="BQ134" i="2" s="1"/>
  <c r="BS64" i="11"/>
  <c r="BS154" i="11" s="1"/>
  <c r="BS319" i="2"/>
  <c r="BE95" i="2"/>
  <c r="BE96" i="2"/>
  <c r="BE148" i="11"/>
  <c r="BE70" i="11" s="1"/>
  <c r="BE134" i="2"/>
  <c r="BL326" i="2"/>
  <c r="BJ328" i="2"/>
  <c r="BO326" i="2"/>
  <c r="BO328" i="2" s="1"/>
  <c r="BT277" i="2"/>
  <c r="BJ95" i="2"/>
  <c r="BJ96" i="2"/>
  <c r="BF134" i="2"/>
  <c r="BF144" i="2" s="1"/>
  <c r="BF146" i="2" s="1"/>
  <c r="BF147" i="2" s="1"/>
  <c r="BF221" i="11"/>
  <c r="BB221" i="11"/>
  <c r="BA118" i="2"/>
  <c r="BB117" i="2" s="1"/>
  <c r="BB98" i="2"/>
  <c r="BB100" i="2" s="1"/>
  <c r="BB109" i="2" s="1"/>
  <c r="BB212" i="11" s="1"/>
  <c r="BU25" i="2"/>
  <c r="BU33" i="2" s="1"/>
  <c r="BU35" i="2" s="1"/>
  <c r="BQ132" i="2"/>
  <c r="BQ144" i="2" s="1"/>
  <c r="BQ146" i="2" s="1"/>
  <c r="BQ147" i="2" s="1"/>
  <c r="BV280" i="2"/>
  <c r="BV283" i="2" s="1"/>
  <c r="BV285" i="2" s="1"/>
  <c r="BG212" i="11"/>
  <c r="BL280" i="2"/>
  <c r="BV94" i="2"/>
  <c r="BV96" i="2" s="1"/>
  <c r="BW94" i="2"/>
  <c r="BW96" i="2" s="1"/>
  <c r="BF98" i="2"/>
  <c r="BF100" i="2" s="1"/>
  <c r="BF109" i="2" s="1"/>
  <c r="BF118" i="2" s="1"/>
  <c r="BG117" i="2" s="1"/>
  <c r="BG120" i="2" s="1"/>
  <c r="BG125" i="2" s="1"/>
  <c r="BG219" i="2" s="1"/>
  <c r="BW148" i="11"/>
  <c r="BW150" i="11" s="1"/>
  <c r="BW18" i="2"/>
  <c r="BI118" i="2"/>
  <c r="BJ117" i="2" s="1"/>
  <c r="BC98" i="2"/>
  <c r="BC100" i="2" s="1"/>
  <c r="BC109" i="2" s="1"/>
  <c r="BC118" i="2" s="1"/>
  <c r="BD117" i="2" s="1"/>
  <c r="BB285" i="2"/>
  <c r="BB140" i="11"/>
  <c r="BB142" i="11" s="1"/>
  <c r="BT280" i="2"/>
  <c r="BT283" i="2" s="1"/>
  <c r="BT285" i="2" s="1"/>
  <c r="BQ280" i="2"/>
  <c r="BQ283" i="2" s="1"/>
  <c r="BQ285" i="2" s="1"/>
  <c r="BP280" i="2"/>
  <c r="BP283" i="2" s="1"/>
  <c r="BP285" i="2" s="1"/>
  <c r="BF349" i="2"/>
  <c r="BD349" i="2"/>
  <c r="BF140" i="11"/>
  <c r="BF142" i="11" s="1"/>
  <c r="BD140" i="11"/>
  <c r="BD142" i="11" s="1"/>
  <c r="BR275" i="2"/>
  <c r="BR277" i="2" s="1"/>
  <c r="CA152" i="11"/>
  <c r="BO33" i="2"/>
  <c r="BO35" i="2" s="1"/>
  <c r="AZ349" i="2"/>
  <c r="BU275" i="2"/>
  <c r="BU277" i="2" s="1"/>
  <c r="BY280" i="2"/>
  <c r="BY283" i="2" s="1"/>
  <c r="BY285" i="2" s="1"/>
  <c r="BD98" i="2"/>
  <c r="BD100" i="2" s="1"/>
  <c r="BD109" i="2" s="1"/>
  <c r="BD118" i="2" s="1"/>
  <c r="BE117" i="2" s="1"/>
  <c r="AU221" i="11"/>
  <c r="BV29" i="2"/>
  <c r="BV102" i="2" s="1"/>
  <c r="BV105" i="2" s="1"/>
  <c r="BW132" i="2"/>
  <c r="BR301" i="2"/>
  <c r="BR296" i="2"/>
  <c r="BR298" i="2" s="1"/>
  <c r="BR307" i="2" s="1"/>
  <c r="AZ98" i="2"/>
  <c r="AZ100" i="2" s="1"/>
  <c r="AZ109" i="2" s="1"/>
  <c r="BC285" i="2"/>
  <c r="BC349" i="2"/>
  <c r="BX275" i="2"/>
  <c r="BX277" i="2" s="1"/>
  <c r="BO302" i="2"/>
  <c r="BO13" i="2"/>
  <c r="BO16" i="2" s="1"/>
  <c r="BO305" i="2"/>
  <c r="BO303" i="2"/>
  <c r="BO364" i="2"/>
  <c r="BO315" i="2"/>
  <c r="BO64" i="11"/>
  <c r="BO154" i="11" s="1"/>
  <c r="BO136" i="11"/>
  <c r="BO415" i="2"/>
  <c r="BR304" i="2"/>
  <c r="BR133" i="2"/>
  <c r="BR134" i="2"/>
  <c r="BW275" i="2"/>
  <c r="BQ29" i="2"/>
  <c r="BQ102" i="2" s="1"/>
  <c r="BQ105" i="2" s="1"/>
  <c r="BR132" i="2"/>
  <c r="BP25" i="2"/>
  <c r="BP33" i="2" s="1"/>
  <c r="BP35" i="2" s="1"/>
  <c r="BW136" i="11"/>
  <c r="BW138" i="11" s="1"/>
  <c r="BR94" i="2"/>
  <c r="BR18" i="2"/>
  <c r="BW296" i="2"/>
  <c r="BW298" i="2" s="1"/>
  <c r="BW307" i="2" s="1"/>
  <c r="AZ117" i="2"/>
  <c r="AY120" i="2"/>
  <c r="AY125" i="2" s="1"/>
  <c r="AY219" i="2" s="1"/>
  <c r="AY221" i="11"/>
  <c r="BG70" i="11"/>
  <c r="BU301" i="2"/>
  <c r="BU296" i="2"/>
  <c r="BU298" i="2" s="1"/>
  <c r="BU307" i="2" s="1"/>
  <c r="BP95" i="2"/>
  <c r="BP96" i="2"/>
  <c r="BQ96" i="2"/>
  <c r="BQ95" i="2"/>
  <c r="BS301" i="2"/>
  <c r="BS296" i="2"/>
  <c r="BS298" i="2" s="1"/>
  <c r="BS307" i="2" s="1"/>
  <c r="BX18" i="2"/>
  <c r="BX94" i="2"/>
  <c r="BU18" i="2"/>
  <c r="BU94" i="2"/>
  <c r="BS304" i="2"/>
  <c r="BS133" i="2"/>
  <c r="BS25" i="2"/>
  <c r="BT29" i="2"/>
  <c r="BT102" i="2" s="1"/>
  <c r="BT105" i="2" s="1"/>
  <c r="BY96" i="2"/>
  <c r="BY95" i="2"/>
  <c r="BV132" i="2"/>
  <c r="BU304" i="2"/>
  <c r="BU133" i="2"/>
  <c r="BV133" i="2"/>
  <c r="BS275" i="2"/>
  <c r="BS277" i="2" s="1"/>
  <c r="BV95" i="2"/>
  <c r="BW29" i="2"/>
  <c r="BW102" i="2" s="1"/>
  <c r="BW105" i="2" s="1"/>
  <c r="BV25" i="2"/>
  <c r="BX132" i="2"/>
  <c r="BX304" i="2"/>
  <c r="BX133" i="2"/>
  <c r="BY133" i="2"/>
  <c r="BY144" i="2" s="1"/>
  <c r="BY146" i="2" s="1"/>
  <c r="BY147" i="2" s="1"/>
  <c r="BW95" i="2"/>
  <c r="BX296" i="2"/>
  <c r="BX298" i="2" s="1"/>
  <c r="BX307" i="2" s="1"/>
  <c r="BX301" i="2"/>
  <c r="BX134" i="2"/>
  <c r="BR29" i="2"/>
  <c r="BR102" i="2" s="1"/>
  <c r="BR105" i="2" s="1"/>
  <c r="BQ25" i="2"/>
  <c r="BS132" i="2"/>
  <c r="BS94" i="2"/>
  <c r="BS18" i="2"/>
  <c r="BV349" i="2"/>
  <c r="BN364" i="2"/>
  <c r="BN13" i="2"/>
  <c r="BN16" i="2" s="1"/>
  <c r="BN303" i="2"/>
  <c r="BN302" i="2"/>
  <c r="BN415" i="2"/>
  <c r="BN305" i="2"/>
  <c r="BO135" i="2"/>
  <c r="BN135" i="2"/>
  <c r="BN360" i="2"/>
  <c r="BN362" i="2" s="1"/>
  <c r="BX148" i="11"/>
  <c r="BX150" i="11" s="1"/>
  <c r="L201" i="11"/>
  <c r="L42" i="11"/>
  <c r="V193" i="11"/>
  <c r="M212" i="2"/>
  <c r="W33" i="11"/>
  <c r="AM32" i="11"/>
  <c r="AM197" i="11" s="1"/>
  <c r="AZ140" i="11"/>
  <c r="AZ142" i="11" s="1"/>
  <c r="O38" i="11"/>
  <c r="P194" i="2"/>
  <c r="O204" i="2"/>
  <c r="Q193" i="11"/>
  <c r="S33" i="11"/>
  <c r="BC221" i="11"/>
  <c r="BU12" i="11"/>
  <c r="BC140" i="11"/>
  <c r="BC142" i="11" s="1"/>
  <c r="AN112" i="11"/>
  <c r="AN171" i="11" s="1"/>
  <c r="AM75" i="11"/>
  <c r="AM77" i="11" s="1"/>
  <c r="BU148" i="11"/>
  <c r="BU150" i="11" s="1"/>
  <c r="BL283" i="2"/>
  <c r="BL285" i="2" s="1"/>
  <c r="AL77" i="11"/>
  <c r="H134" i="9"/>
  <c r="H136" i="9" s="1"/>
  <c r="BG221" i="11"/>
  <c r="BL144" i="11"/>
  <c r="BL146" i="11" s="1"/>
  <c r="H72" i="9"/>
  <c r="BD221" i="11"/>
  <c r="BI142" i="11"/>
  <c r="BI70" i="11"/>
  <c r="BX12" i="11"/>
  <c r="BX220" i="11" s="1"/>
  <c r="BA142" i="11"/>
  <c r="BA70" i="11"/>
  <c r="BX74" i="11"/>
  <c r="BN64" i="11"/>
  <c r="CA251" i="2"/>
  <c r="BQ12" i="11"/>
  <c r="BR220" i="11" s="1"/>
  <c r="BV148" i="11"/>
  <c r="BV150" i="11" s="1"/>
  <c r="CG241" i="2"/>
  <c r="CF241" i="2"/>
  <c r="CM241" i="2"/>
  <c r="CL241" i="2"/>
  <c r="CH241" i="2"/>
  <c r="CJ241" i="2"/>
  <c r="CI241" i="2"/>
  <c r="CK241" i="2"/>
  <c r="CD241" i="2"/>
  <c r="CN241" i="2"/>
  <c r="CE241" i="2"/>
  <c r="BP12" i="11"/>
  <c r="BV74" i="11"/>
  <c r="CC241" i="2"/>
  <c r="CC243" i="2" s="1"/>
  <c r="CC324" i="2" s="1"/>
  <c r="Y23" i="11"/>
  <c r="BQ74" i="11"/>
  <c r="BY12" i="11"/>
  <c r="BY148" i="11"/>
  <c r="BY150" i="11" s="1"/>
  <c r="BV12" i="11"/>
  <c r="BW220" i="11" s="1"/>
  <c r="BN249" i="2"/>
  <c r="CA248" i="2"/>
  <c r="CA249" i="2" s="1"/>
  <c r="BQ148" i="11"/>
  <c r="BQ150" i="11" s="1"/>
  <c r="BY74" i="11"/>
  <c r="BP148" i="11"/>
  <c r="BP150" i="11" s="1"/>
  <c r="BS220" i="11"/>
  <c r="BR136" i="11"/>
  <c r="BE221" i="11"/>
  <c r="BS136" i="11"/>
  <c r="BU136" i="11"/>
  <c r="AZ221" i="11"/>
  <c r="O460" i="2"/>
  <c r="O462" i="2" s="1"/>
  <c r="Y48" i="11"/>
  <c r="Y198" i="11" s="1"/>
  <c r="X7" i="11"/>
  <c r="W166" i="11"/>
  <c r="W105" i="11"/>
  <c r="W62" i="11"/>
  <c r="AR82" i="11"/>
  <c r="AR125" i="11" s="1"/>
  <c r="F64" i="9"/>
  <c r="F66" i="9" s="1"/>
  <c r="AH68" i="11"/>
  <c r="AK66" i="11"/>
  <c r="AK68" i="11" s="1"/>
  <c r="AN14" i="11"/>
  <c r="AN184" i="11" s="1"/>
  <c r="AF79" i="11"/>
  <c r="AF84" i="11" s="1"/>
  <c r="AF71" i="11"/>
  <c r="AU16" i="11"/>
  <c r="AW16" i="11" s="1"/>
  <c r="AT21" i="11"/>
  <c r="AT187" i="11" s="1"/>
  <c r="BC81" i="11"/>
  <c r="BC123" i="11" s="1"/>
  <c r="AM91" i="11"/>
  <c r="AM127" i="11" s="1"/>
  <c r="AO31" i="11"/>
  <c r="AO224" i="11" s="1"/>
  <c r="AO226" i="11" s="1"/>
  <c r="AO177" i="11" s="1"/>
  <c r="AJ68" i="11"/>
  <c r="P450" i="2"/>
  <c r="P452" i="2" s="1"/>
  <c r="P95" i="11" s="1"/>
  <c r="Q447" i="2"/>
  <c r="Q448" i="2" s="1"/>
  <c r="BW134" i="2" l="1"/>
  <c r="BV134" i="2"/>
  <c r="O22" i="11"/>
  <c r="O175" i="11" s="1"/>
  <c r="BT269" i="2"/>
  <c r="BT268" i="2"/>
  <c r="BO268" i="2"/>
  <c r="BO269" i="2"/>
  <c r="BW144" i="2"/>
  <c r="BW146" i="2" s="1"/>
  <c r="BW147" i="2" s="1"/>
  <c r="CA258" i="2"/>
  <c r="BN264" i="2"/>
  <c r="O226" i="11"/>
  <c r="O177" i="11" s="1"/>
  <c r="N117" i="11"/>
  <c r="P114" i="11"/>
  <c r="P115" i="11" s="1"/>
  <c r="P97" i="11"/>
  <c r="M52" i="11"/>
  <c r="N49" i="11"/>
  <c r="O109" i="11"/>
  <c r="O117" i="11" s="1"/>
  <c r="O170" i="11"/>
  <c r="O173" i="11" s="1"/>
  <c r="BJ98" i="2"/>
  <c r="BJ100" i="2" s="1"/>
  <c r="BE98" i="2"/>
  <c r="BE100" i="2" s="1"/>
  <c r="BE109" i="2" s="1"/>
  <c r="BS330" i="2"/>
  <c r="BS326" i="2"/>
  <c r="BS328" i="2" s="1"/>
  <c r="BT319" i="2"/>
  <c r="BT305" i="2"/>
  <c r="BT302" i="2"/>
  <c r="BT415" i="2"/>
  <c r="BT13" i="2"/>
  <c r="BT16" i="2" s="1"/>
  <c r="BT303" i="2"/>
  <c r="BT315" i="2"/>
  <c r="BT304" i="2"/>
  <c r="BT64" i="11"/>
  <c r="BT154" i="11" s="1"/>
  <c r="BT364" i="2"/>
  <c r="BT301" i="2"/>
  <c r="BT307" i="2"/>
  <c r="BN328" i="2"/>
  <c r="BJ148" i="11"/>
  <c r="BL148" i="11" s="1"/>
  <c r="BJ134" i="2"/>
  <c r="BJ144" i="2" s="1"/>
  <c r="BJ146" i="2" s="1"/>
  <c r="BJ147" i="2" s="1"/>
  <c r="BJ349" i="2"/>
  <c r="BL328" i="2"/>
  <c r="CA319" i="2"/>
  <c r="CA330" i="2" s="1"/>
  <c r="BE150" i="11"/>
  <c r="BQ33" i="2"/>
  <c r="BQ35" i="2" s="1"/>
  <c r="BB118" i="2"/>
  <c r="BC117" i="2" s="1"/>
  <c r="BC120" i="2" s="1"/>
  <c r="BC125" i="2" s="1"/>
  <c r="BC219" i="2" s="1"/>
  <c r="BF212" i="11"/>
  <c r="BD212" i="11"/>
  <c r="BC212" i="11"/>
  <c r="BU280" i="2"/>
  <c r="BU283" i="2" s="1"/>
  <c r="BU285" i="2" s="1"/>
  <c r="BV33" i="2"/>
  <c r="BV35" i="2" s="1"/>
  <c r="BB70" i="11"/>
  <c r="BI120" i="2"/>
  <c r="BI125" i="2" s="1"/>
  <c r="BI219" i="2" s="1"/>
  <c r="BP349" i="2"/>
  <c r="BQ98" i="2"/>
  <c r="BQ100" i="2" s="1"/>
  <c r="BQ109" i="2" s="1"/>
  <c r="BQ212" i="11" s="1"/>
  <c r="BR280" i="2"/>
  <c r="BR283" i="2" s="1"/>
  <c r="BR285" i="2" s="1"/>
  <c r="BY349" i="2"/>
  <c r="BQ349" i="2"/>
  <c r="BF70" i="11"/>
  <c r="BD70" i="11"/>
  <c r="BW98" i="2"/>
  <c r="BW100" i="2" s="1"/>
  <c r="BW109" i="2" s="1"/>
  <c r="BW118" i="2" s="1"/>
  <c r="BX117" i="2" s="1"/>
  <c r="BT33" i="2"/>
  <c r="BT35" i="2" s="1"/>
  <c r="BD120" i="2"/>
  <c r="BD125" i="2" s="1"/>
  <c r="BD219" i="2" s="1"/>
  <c r="BP98" i="2"/>
  <c r="BP100" i="2" s="1"/>
  <c r="BP109" i="2" s="1"/>
  <c r="BP118" i="2" s="1"/>
  <c r="BQ117" i="2" s="1"/>
  <c r="I150" i="9"/>
  <c r="BN154" i="11"/>
  <c r="BR144" i="11"/>
  <c r="BR146" i="11" s="1"/>
  <c r="BW144" i="11"/>
  <c r="BW146" i="11" s="1"/>
  <c r="BV144" i="2"/>
  <c r="BV146" i="2" s="1"/>
  <c r="BV147" i="2" s="1"/>
  <c r="BO94" i="2"/>
  <c r="BO12" i="11"/>
  <c r="BP220" i="11" s="1"/>
  <c r="BO18" i="2"/>
  <c r="CK243" i="2"/>
  <c r="BX144" i="2"/>
  <c r="BX146" i="2" s="1"/>
  <c r="BX147" i="2" s="1"/>
  <c r="BX280" i="2"/>
  <c r="BX283" i="2" s="1"/>
  <c r="BP132" i="2"/>
  <c r="BN29" i="2"/>
  <c r="BJ25" i="2"/>
  <c r="AZ118" i="2"/>
  <c r="BA117" i="2" s="1"/>
  <c r="BA120" i="2" s="1"/>
  <c r="BA125" i="2" s="1"/>
  <c r="BA219" i="2" s="1"/>
  <c r="AZ212" i="11"/>
  <c r="CI243" i="2"/>
  <c r="BR96" i="2"/>
  <c r="BR95" i="2"/>
  <c r="BO148" i="11"/>
  <c r="BO150" i="11" s="1"/>
  <c r="BP134" i="2"/>
  <c r="CJ243" i="2"/>
  <c r="CG243" i="2"/>
  <c r="BO296" i="2"/>
  <c r="BO298" i="2" s="1"/>
  <c r="BO301" i="2"/>
  <c r="CH243" i="2"/>
  <c r="BR144" i="2"/>
  <c r="BR146" i="2" s="1"/>
  <c r="BR147" i="2" s="1"/>
  <c r="BO304" i="2"/>
  <c r="BP133" i="2"/>
  <c r="BB120" i="2"/>
  <c r="BB125" i="2" s="1"/>
  <c r="BB219" i="2" s="1"/>
  <c r="CD243" i="2"/>
  <c r="BW277" i="2"/>
  <c r="BW280" i="2"/>
  <c r="BW283" i="2" s="1"/>
  <c r="BW140" i="11" s="1"/>
  <c r="BW142" i="11" s="1"/>
  <c r="CL243" i="2"/>
  <c r="BO275" i="2"/>
  <c r="BO277" i="2" s="1"/>
  <c r="CE243" i="2"/>
  <c r="CM243" i="2"/>
  <c r="BN275" i="2"/>
  <c r="BN277" i="2" s="1"/>
  <c r="BY98" i="2"/>
  <c r="BY100" i="2" s="1"/>
  <c r="CN243" i="2"/>
  <c r="CF243" i="2"/>
  <c r="BU95" i="2"/>
  <c r="BU96" i="2"/>
  <c r="BS95" i="2"/>
  <c r="BS96" i="2"/>
  <c r="BV98" i="2"/>
  <c r="BV100" i="2" s="1"/>
  <c r="BV109" i="2" s="1"/>
  <c r="BX95" i="2"/>
  <c r="BX96" i="2"/>
  <c r="BS280" i="2"/>
  <c r="BS283" i="2" s="1"/>
  <c r="BW33" i="2"/>
  <c r="BW35" i="2" s="1"/>
  <c r="BW13" i="11" s="1"/>
  <c r="BN301" i="2"/>
  <c r="BN296" i="2"/>
  <c r="BN298" i="2" s="1"/>
  <c r="BN307" i="2" s="1"/>
  <c r="BN304" i="2"/>
  <c r="BO133" i="2"/>
  <c r="BN133" i="2"/>
  <c r="BO134" i="2"/>
  <c r="BN134" i="2"/>
  <c r="BN18" i="2"/>
  <c r="BN94" i="2"/>
  <c r="AZ70" i="11"/>
  <c r="X33" i="11"/>
  <c r="W193" i="11"/>
  <c r="AN32" i="11"/>
  <c r="AN197" i="11" s="1"/>
  <c r="N208" i="2"/>
  <c r="M216" i="2"/>
  <c r="M219" i="2" s="1"/>
  <c r="P198" i="2"/>
  <c r="O199" i="11"/>
  <c r="E32" i="9"/>
  <c r="E187" i="9" s="1"/>
  <c r="U193" i="11"/>
  <c r="S193" i="11"/>
  <c r="BL140" i="11"/>
  <c r="BL142" i="11" s="1"/>
  <c r="BL349" i="2"/>
  <c r="BC70" i="11"/>
  <c r="BS144" i="11"/>
  <c r="BS146" i="11" s="1"/>
  <c r="CA273" i="2"/>
  <c r="BV220" i="11"/>
  <c r="AO112" i="11"/>
  <c r="AO171" i="11" s="1"/>
  <c r="AN75" i="11"/>
  <c r="H142" i="9"/>
  <c r="H144" i="9" s="1"/>
  <c r="BX144" i="11"/>
  <c r="BX146" i="11" s="1"/>
  <c r="BX136" i="11"/>
  <c r="BQ220" i="11"/>
  <c r="BU144" i="11"/>
  <c r="BU146" i="11" s="1"/>
  <c r="Z23" i="11"/>
  <c r="BP144" i="11"/>
  <c r="BP146" i="11" s="1"/>
  <c r="BV144" i="11"/>
  <c r="BV146" i="11" s="1"/>
  <c r="CP241" i="2"/>
  <c r="CA294" i="2"/>
  <c r="CA305" i="2" s="1"/>
  <c r="BP136" i="11"/>
  <c r="BT144" i="11"/>
  <c r="BT146" i="11" s="1"/>
  <c r="CA290" i="2"/>
  <c r="BQ144" i="11"/>
  <c r="BQ146" i="11" s="1"/>
  <c r="BN74" i="11"/>
  <c r="CA274" i="2"/>
  <c r="BY144" i="11"/>
  <c r="BY146" i="11" s="1"/>
  <c r="BN12" i="11"/>
  <c r="CA292" i="2"/>
  <c r="CA303" i="2" s="1"/>
  <c r="BV136" i="11"/>
  <c r="BT136" i="11"/>
  <c r="CA278" i="2"/>
  <c r="CA291" i="2"/>
  <c r="CA302" i="2" s="1"/>
  <c r="CA12" i="11"/>
  <c r="I12" i="9" s="1"/>
  <c r="I214" i="9" s="1"/>
  <c r="BY220" i="11"/>
  <c r="BQ136" i="11"/>
  <c r="CA293" i="2"/>
  <c r="CA304" i="2" s="1"/>
  <c r="BN148" i="11"/>
  <c r="BY136" i="11"/>
  <c r="BR138" i="11"/>
  <c r="BS138" i="11"/>
  <c r="BU13" i="11"/>
  <c r="BO138" i="11"/>
  <c r="BU138" i="11"/>
  <c r="BO13" i="11"/>
  <c r="P460" i="2"/>
  <c r="P462" i="2" s="1"/>
  <c r="P22" i="11" s="1"/>
  <c r="X166" i="11"/>
  <c r="X105" i="11"/>
  <c r="X62" i="11"/>
  <c r="Y7" i="11"/>
  <c r="Z48" i="11"/>
  <c r="Z198" i="11" s="1"/>
  <c r="BD81" i="11"/>
  <c r="AS82" i="11"/>
  <c r="AS125" i="11" s="1"/>
  <c r="AN91" i="11"/>
  <c r="AN127" i="11" s="1"/>
  <c r="AN128" i="11" s="1"/>
  <c r="AP31" i="11"/>
  <c r="AP224" i="11" s="1"/>
  <c r="AP226" i="11" s="1"/>
  <c r="AP177" i="11" s="1"/>
  <c r="Q450" i="2"/>
  <c r="Q452" i="2" s="1"/>
  <c r="Q95" i="11" s="1"/>
  <c r="U447" i="2"/>
  <c r="U448" i="2" s="1"/>
  <c r="AL66" i="11"/>
  <c r="AU21" i="11"/>
  <c r="AW21" i="11" s="1"/>
  <c r="AM128" i="11"/>
  <c r="G16" i="9"/>
  <c r="AO14" i="11"/>
  <c r="AO184" i="11" s="1"/>
  <c r="AJ79" i="11"/>
  <c r="AJ84" i="11" s="1"/>
  <c r="AJ71" i="11"/>
  <c r="AY16" i="11"/>
  <c r="AY223" i="11" s="1"/>
  <c r="AK79" i="11"/>
  <c r="AK84" i="11" s="1"/>
  <c r="AK71" i="11"/>
  <c r="AH71" i="11"/>
  <c r="AH79" i="11"/>
  <c r="AH84" i="11" s="1"/>
  <c r="F77" i="9"/>
  <c r="F82" i="9" s="1"/>
  <c r="F69" i="9"/>
  <c r="AU223" i="11"/>
  <c r="BN266" i="2" l="1"/>
  <c r="CA264" i="2"/>
  <c r="CA266" i="2" s="1"/>
  <c r="CA64" i="11"/>
  <c r="I62" i="9" s="1"/>
  <c r="O130" i="11"/>
  <c r="O132" i="11" s="1"/>
  <c r="O119" i="11"/>
  <c r="O49" i="11"/>
  <c r="N52" i="11"/>
  <c r="P170" i="11"/>
  <c r="P109" i="11"/>
  <c r="P117" i="11" s="1"/>
  <c r="P175" i="11"/>
  <c r="Q114" i="11"/>
  <c r="Q97" i="11"/>
  <c r="S95" i="11"/>
  <c r="N130" i="11"/>
  <c r="N132" i="11" s="1"/>
  <c r="N119" i="11"/>
  <c r="CH245" i="2"/>
  <c r="CH324" i="2"/>
  <c r="CN245" i="2"/>
  <c r="CN355" i="2" s="1"/>
  <c r="CN152" i="11" s="1"/>
  <c r="CN324" i="2"/>
  <c r="CI245" i="2"/>
  <c r="CI246" i="2" s="1"/>
  <c r="CI324" i="2"/>
  <c r="CF245" i="2"/>
  <c r="CF355" i="2" s="1"/>
  <c r="CF152" i="11" s="1"/>
  <c r="CF324" i="2"/>
  <c r="CD245" i="2"/>
  <c r="CD324" i="2"/>
  <c r="CG245" i="2"/>
  <c r="CG324" i="2"/>
  <c r="CK245" i="2"/>
  <c r="CK324" i="2"/>
  <c r="BT18" i="2"/>
  <c r="BT94" i="2"/>
  <c r="BT12" i="11"/>
  <c r="CM245" i="2"/>
  <c r="CM246" i="2" s="1"/>
  <c r="CM324" i="2"/>
  <c r="CJ245" i="2"/>
  <c r="CJ324" i="2"/>
  <c r="H146" i="9"/>
  <c r="H148" i="9" s="1"/>
  <c r="BL150" i="11"/>
  <c r="BJ150" i="11"/>
  <c r="BJ70" i="11"/>
  <c r="BT330" i="2"/>
  <c r="BT326" i="2"/>
  <c r="CE245" i="2"/>
  <c r="CE355" i="2" s="1"/>
  <c r="CE152" i="11" s="1"/>
  <c r="CE324" i="2"/>
  <c r="BS134" i="2"/>
  <c r="BS144" i="2" s="1"/>
  <c r="BS146" i="2" s="1"/>
  <c r="BS147" i="2" s="1"/>
  <c r="BS148" i="11"/>
  <c r="BS150" i="11" s="1"/>
  <c r="CL245" i="2"/>
  <c r="CL246" i="2" s="1"/>
  <c r="CL324" i="2"/>
  <c r="BR25" i="2"/>
  <c r="BR33" i="2" s="1"/>
  <c r="BR35" i="2" s="1"/>
  <c r="BR13" i="11" s="1"/>
  <c r="BS29" i="2"/>
  <c r="BT132" i="2"/>
  <c r="BU132" i="2"/>
  <c r="BE118" i="2"/>
  <c r="BE212" i="11"/>
  <c r="BP212" i="11"/>
  <c r="BU140" i="11"/>
  <c r="BU142" i="11" s="1"/>
  <c r="BU349" i="2"/>
  <c r="BQ118" i="2"/>
  <c r="BR117" i="2" s="1"/>
  <c r="BR140" i="11"/>
  <c r="BR142" i="11" s="1"/>
  <c r="BR98" i="2"/>
  <c r="BR100" i="2" s="1"/>
  <c r="BR109" i="2" s="1"/>
  <c r="BR212" i="11" s="1"/>
  <c r="BR349" i="2"/>
  <c r="CA275" i="2"/>
  <c r="CA277" i="2" s="1"/>
  <c r="CF246" i="2"/>
  <c r="CM355" i="2"/>
  <c r="CM152" i="11" s="1"/>
  <c r="BS98" i="2"/>
  <c r="BS100" i="2" s="1"/>
  <c r="I152" i="9"/>
  <c r="BW212" i="11"/>
  <c r="CA154" i="11"/>
  <c r="CF248" i="2"/>
  <c r="CF249" i="2" s="1"/>
  <c r="BN280" i="2"/>
  <c r="BN283" i="2" s="1"/>
  <c r="BX98" i="2"/>
  <c r="BX100" i="2" s="1"/>
  <c r="BX109" i="2" s="1"/>
  <c r="BX118" i="2" s="1"/>
  <c r="CH246" i="2"/>
  <c r="CH355" i="2"/>
  <c r="CH152" i="11" s="1"/>
  <c r="CH248" i="2"/>
  <c r="CH249" i="2" s="1"/>
  <c r="CK246" i="2"/>
  <c r="CK355" i="2"/>
  <c r="CK152" i="11" s="1"/>
  <c r="CK248" i="2"/>
  <c r="CK249" i="2" s="1"/>
  <c r="CD246" i="2"/>
  <c r="CD248" i="2"/>
  <c r="CD249" i="2" s="1"/>
  <c r="CD355" i="2"/>
  <c r="CD152" i="11" s="1"/>
  <c r="CG246" i="2"/>
  <c r="CG248" i="2"/>
  <c r="CG249" i="2" s="1"/>
  <c r="CG355" i="2"/>
  <c r="CG152" i="11" s="1"/>
  <c r="CJ248" i="2"/>
  <c r="CJ249" i="2" s="1"/>
  <c r="CJ355" i="2"/>
  <c r="CJ152" i="11" s="1"/>
  <c r="CJ246" i="2"/>
  <c r="CN248" i="2"/>
  <c r="CN249" i="2" s="1"/>
  <c r="BU98" i="2"/>
  <c r="BU100" i="2" s="1"/>
  <c r="BU109" i="2" s="1"/>
  <c r="BO307" i="2"/>
  <c r="BO144" i="11"/>
  <c r="BO146" i="11" s="1"/>
  <c r="CM248" i="2"/>
  <c r="CM249" i="2" s="1"/>
  <c r="CN246" i="2"/>
  <c r="BO280" i="2"/>
  <c r="BO283" i="2" s="1"/>
  <c r="CE248" i="2"/>
  <c r="CE249" i="2" s="1"/>
  <c r="CI248" i="2"/>
  <c r="CI249" i="2" s="1"/>
  <c r="CI355" i="2"/>
  <c r="CI152" i="11" s="1"/>
  <c r="BV118" i="2"/>
  <c r="BW117" i="2" s="1"/>
  <c r="BW120" i="2" s="1"/>
  <c r="BW125" i="2" s="1"/>
  <c r="BW219" i="2" s="1"/>
  <c r="BV212" i="11"/>
  <c r="BW285" i="2"/>
  <c r="BW349" i="2"/>
  <c r="BQ120" i="2"/>
  <c r="BQ125" i="2" s="1"/>
  <c r="BQ219" i="2" s="1"/>
  <c r="CE246" i="2"/>
  <c r="AZ120" i="2"/>
  <c r="AZ125" i="2" s="1"/>
  <c r="AZ219" i="2" s="1"/>
  <c r="BN102" i="2"/>
  <c r="BN105" i="2" s="1"/>
  <c r="BN33" i="2"/>
  <c r="BN35" i="2" s="1"/>
  <c r="BO96" i="2"/>
  <c r="BO95" i="2"/>
  <c r="BP144" i="2"/>
  <c r="BP146" i="2" s="1"/>
  <c r="BP147" i="2" s="1"/>
  <c r="BX285" i="2"/>
  <c r="BX349" i="2"/>
  <c r="AU187" i="11"/>
  <c r="AW187" i="11" s="1"/>
  <c r="BS285" i="2"/>
  <c r="BS349" i="2"/>
  <c r="BS140" i="11"/>
  <c r="CD360" i="2"/>
  <c r="CD362" i="2" s="1"/>
  <c r="CN360" i="2"/>
  <c r="CN362" i="2" s="1"/>
  <c r="CF135" i="2"/>
  <c r="CF360" i="2"/>
  <c r="CF362" i="2" s="1"/>
  <c r="CE360" i="2"/>
  <c r="CE362" i="2" s="1"/>
  <c r="CJ251" i="2"/>
  <c r="CH360" i="2"/>
  <c r="CH362" i="2" s="1"/>
  <c r="BN95" i="2"/>
  <c r="BN96" i="2"/>
  <c r="CI360" i="2"/>
  <c r="CI362" i="2" s="1"/>
  <c r="BV140" i="11"/>
  <c r="BV142" i="11" s="1"/>
  <c r="BQ140" i="11"/>
  <c r="BQ142" i="11" s="1"/>
  <c r="BT140" i="11"/>
  <c r="BT142" i="11" s="1"/>
  <c r="BL70" i="11"/>
  <c r="H68" i="9" s="1"/>
  <c r="BX140" i="11"/>
  <c r="BX142" i="11" s="1"/>
  <c r="H138" i="9"/>
  <c r="H140" i="9" s="1"/>
  <c r="M176" i="11"/>
  <c r="N212" i="2"/>
  <c r="Y33" i="11"/>
  <c r="AO32" i="11"/>
  <c r="AO197" i="11" s="1"/>
  <c r="X193" i="11"/>
  <c r="BY140" i="11"/>
  <c r="BY142" i="11" s="1"/>
  <c r="P38" i="11"/>
  <c r="Q194" i="2"/>
  <c r="P204" i="2"/>
  <c r="AN77" i="11"/>
  <c r="AO75" i="11"/>
  <c r="AO77" i="11" s="1"/>
  <c r="AP112" i="11"/>
  <c r="AP171" i="11" s="1"/>
  <c r="BX138" i="11"/>
  <c r="BW70" i="11"/>
  <c r="BP140" i="11"/>
  <c r="BP142" i="11" s="1"/>
  <c r="BV13" i="11"/>
  <c r="BW221" i="11" s="1"/>
  <c r="CC245" i="2"/>
  <c r="CP243" i="2"/>
  <c r="CA74" i="11"/>
  <c r="BQ138" i="11"/>
  <c r="BT13" i="11"/>
  <c r="BP138" i="11"/>
  <c r="BQ13" i="11"/>
  <c r="CA298" i="2"/>
  <c r="CA307" i="2" s="1"/>
  <c r="BN144" i="11"/>
  <c r="BP13" i="11"/>
  <c r="BP221" i="11" s="1"/>
  <c r="BN150" i="11"/>
  <c r="BT138" i="11"/>
  <c r="BN220" i="11"/>
  <c r="BO220" i="11"/>
  <c r="CA301" i="2"/>
  <c r="CA296" i="2"/>
  <c r="BY138" i="11"/>
  <c r="BV138" i="11"/>
  <c r="AA23" i="11"/>
  <c r="AA48" i="11"/>
  <c r="AA198" i="11" s="1"/>
  <c r="Z7" i="11"/>
  <c r="Y166" i="11"/>
  <c r="Y105" i="11"/>
  <c r="Y62" i="11"/>
  <c r="AT82" i="11"/>
  <c r="AT125" i="11" s="1"/>
  <c r="G21" i="9"/>
  <c r="AL68" i="11"/>
  <c r="AM66" i="11"/>
  <c r="AM68" i="11" s="1"/>
  <c r="U450" i="2"/>
  <c r="U452" i="2" s="1"/>
  <c r="U95" i="11" s="1"/>
  <c r="V447" i="2"/>
  <c r="V448" i="2" s="1"/>
  <c r="AZ16" i="11"/>
  <c r="AQ31" i="11"/>
  <c r="AQ224" i="11" s="1"/>
  <c r="AQ226" i="11" s="1"/>
  <c r="AQ177" i="11" s="1"/>
  <c r="Q460" i="2"/>
  <c r="Q462" i="2" s="1"/>
  <c r="S452" i="2"/>
  <c r="U454" i="2" s="1"/>
  <c r="BD123" i="11"/>
  <c r="AP14" i="11"/>
  <c r="AP184" i="11" s="1"/>
  <c r="BE81" i="11"/>
  <c r="BE123" i="11" s="1"/>
  <c r="AY21" i="11"/>
  <c r="AO91" i="11"/>
  <c r="G217" i="9"/>
  <c r="CJ319" i="2" l="1"/>
  <c r="CJ330" i="2" s="1"/>
  <c r="CJ258" i="2"/>
  <c r="CJ264" i="2" s="1"/>
  <c r="CJ266" i="2" s="1"/>
  <c r="BN269" i="2"/>
  <c r="BN268" i="2"/>
  <c r="BI25" i="2"/>
  <c r="BI33" i="2" s="1"/>
  <c r="BI35" i="2" s="1"/>
  <c r="BI13" i="11" s="1"/>
  <c r="BI221" i="11" s="1"/>
  <c r="BO132" i="2"/>
  <c r="BO144" i="2" s="1"/>
  <c r="BO146" i="2" s="1"/>
  <c r="BO147" i="2" s="1"/>
  <c r="BN132" i="2"/>
  <c r="BN144" i="2" s="1"/>
  <c r="BN146" i="2" s="1"/>
  <c r="BN147" i="2" s="1"/>
  <c r="BJ29" i="2"/>
  <c r="M179" i="11"/>
  <c r="M196" i="11"/>
  <c r="P226" i="11"/>
  <c r="P177" i="11" s="1"/>
  <c r="BR221" i="11"/>
  <c r="P130" i="11"/>
  <c r="P132" i="11" s="1"/>
  <c r="P119" i="11"/>
  <c r="P173" i="11"/>
  <c r="E93" i="9"/>
  <c r="S97" i="11"/>
  <c r="P49" i="11"/>
  <c r="O52" i="11"/>
  <c r="Q170" i="11"/>
  <c r="Q173" i="11" s="1"/>
  <c r="Q109" i="11"/>
  <c r="Q22" i="11"/>
  <c r="Q115" i="11"/>
  <c r="S114" i="11"/>
  <c r="S115" i="11" s="1"/>
  <c r="BT95" i="2"/>
  <c r="BT98" i="2" s="1"/>
  <c r="BT100" i="2" s="1"/>
  <c r="BT109" i="2" s="1"/>
  <c r="BT96" i="2"/>
  <c r="CL355" i="2"/>
  <c r="BS102" i="2"/>
  <c r="BS105" i="2" s="1"/>
  <c r="BS109" i="2" s="1"/>
  <c r="BS33" i="2"/>
  <c r="BS35" i="2" s="1"/>
  <c r="BS13" i="11" s="1"/>
  <c r="BS221" i="11" s="1"/>
  <c r="BR70" i="11"/>
  <c r="CL248" i="2"/>
  <c r="CL251" i="2" s="1"/>
  <c r="CL258" i="2" s="1"/>
  <c r="CL264" i="2" s="1"/>
  <c r="CL266" i="2" s="1"/>
  <c r="CJ326" i="2"/>
  <c r="CJ328" i="2" s="1"/>
  <c r="BT328" i="2"/>
  <c r="CA326" i="2"/>
  <c r="CM135" i="2"/>
  <c r="BF117" i="2"/>
  <c r="BF120" i="2" s="1"/>
  <c r="BF125" i="2" s="1"/>
  <c r="BF219" i="2" s="1"/>
  <c r="BE120" i="2"/>
  <c r="BE125" i="2" s="1"/>
  <c r="BE219" i="2" s="1"/>
  <c r="CP324" i="2"/>
  <c r="CE251" i="2"/>
  <c r="CE258" i="2" s="1"/>
  <c r="CE264" i="2" s="1"/>
  <c r="CE266" i="2" s="1"/>
  <c r="CM360" i="2"/>
  <c r="CM362" i="2" s="1"/>
  <c r="BT220" i="11"/>
  <c r="BU220" i="11"/>
  <c r="CK251" i="2"/>
  <c r="CK360" i="2"/>
  <c r="CK362" i="2" s="1"/>
  <c r="BU70" i="11"/>
  <c r="BR118" i="2"/>
  <c r="BS117" i="2" s="1"/>
  <c r="CA280" i="2"/>
  <c r="CF251" i="2"/>
  <c r="CL305" i="2"/>
  <c r="CD251" i="2"/>
  <c r="CD258" i="2" s="1"/>
  <c r="CD264" i="2" s="1"/>
  <c r="CD266" i="2" s="1"/>
  <c r="CJ364" i="2"/>
  <c r="CJ360" i="2"/>
  <c r="CJ362" i="2" s="1"/>
  <c r="CJ74" i="11" s="1"/>
  <c r="CE135" i="2"/>
  <c r="CJ135" i="2"/>
  <c r="CI135" i="2"/>
  <c r="CH251" i="2"/>
  <c r="CH258" i="2" s="1"/>
  <c r="CH264" i="2" s="1"/>
  <c r="CH266" i="2" s="1"/>
  <c r="CN135" i="2"/>
  <c r="CN251" i="2"/>
  <c r="CN258" i="2" s="1"/>
  <c r="CN264" i="2" s="1"/>
  <c r="CN266" i="2" s="1"/>
  <c r="CK135" i="2"/>
  <c r="BX212" i="11"/>
  <c r="CG251" i="2"/>
  <c r="CG258" i="2" s="1"/>
  <c r="CG264" i="2" s="1"/>
  <c r="CG266" i="2" s="1"/>
  <c r="CL275" i="2"/>
  <c r="CL277" i="2" s="1"/>
  <c r="CG360" i="2"/>
  <c r="CG362" i="2" s="1"/>
  <c r="CG74" i="11" s="1"/>
  <c r="CG135" i="2"/>
  <c r="BN285" i="2"/>
  <c r="BN349" i="2"/>
  <c r="CH135" i="2"/>
  <c r="CM251" i="2"/>
  <c r="CM258" i="2" s="1"/>
  <c r="CM264" i="2" s="1"/>
  <c r="CM266" i="2" s="1"/>
  <c r="BS70" i="11"/>
  <c r="BY70" i="11"/>
  <c r="BX70" i="11"/>
  <c r="BS142" i="11"/>
  <c r="BN98" i="2"/>
  <c r="BN100" i="2" s="1"/>
  <c r="BN109" i="2" s="1"/>
  <c r="BO98" i="2"/>
  <c r="BO100" i="2" s="1"/>
  <c r="BO109" i="2" s="1"/>
  <c r="BU118" i="2"/>
  <c r="BU212" i="11"/>
  <c r="BQ70" i="11"/>
  <c r="CI251" i="2"/>
  <c r="CI258" i="2" s="1"/>
  <c r="CI264" i="2" s="1"/>
  <c r="CI266" i="2" s="1"/>
  <c r="BY117" i="2"/>
  <c r="BX120" i="2"/>
  <c r="BX125" i="2" s="1"/>
  <c r="BX219" i="2" s="1"/>
  <c r="BO285" i="2"/>
  <c r="BO140" i="11"/>
  <c r="BO349" i="2"/>
  <c r="CG302" i="2"/>
  <c r="G181" i="9"/>
  <c r="AY187" i="11"/>
  <c r="BV70" i="11"/>
  <c r="CK364" i="2"/>
  <c r="CK13" i="2"/>
  <c r="CK16" i="2" s="1"/>
  <c r="CK305" i="2"/>
  <c r="CK302" i="2"/>
  <c r="CK415" i="2"/>
  <c r="CK303" i="2"/>
  <c r="CK315" i="2"/>
  <c r="CD296" i="2"/>
  <c r="CD298" i="2" s="1"/>
  <c r="CD307" i="2" s="1"/>
  <c r="CE13" i="2"/>
  <c r="CE16" i="2" s="1"/>
  <c r="CE415" i="2"/>
  <c r="CE305" i="2"/>
  <c r="CE303" i="2"/>
  <c r="CE302" i="2"/>
  <c r="CE315" i="2"/>
  <c r="CM13" i="2"/>
  <c r="CM16" i="2" s="1"/>
  <c r="CM415" i="2"/>
  <c r="CH302" i="2"/>
  <c r="CL304" i="2"/>
  <c r="CL133" i="2"/>
  <c r="CF13" i="2"/>
  <c r="CF16" i="2" s="1"/>
  <c r="CN305" i="2"/>
  <c r="CN13" i="2"/>
  <c r="CN16" i="2" s="1"/>
  <c r="CN302" i="2"/>
  <c r="CN275" i="2"/>
  <c r="CN277" i="2" s="1"/>
  <c r="CN415" i="2"/>
  <c r="CL296" i="2"/>
  <c r="CL298" i="2" s="1"/>
  <c r="CL307" i="2" s="1"/>
  <c r="CL301" i="2"/>
  <c r="CC315" i="2"/>
  <c r="CC355" i="2"/>
  <c r="CC152" i="11" s="1"/>
  <c r="CD304" i="2"/>
  <c r="CI315" i="2"/>
  <c r="CI13" i="2"/>
  <c r="CI16" i="2" s="1"/>
  <c r="CI415" i="2"/>
  <c r="CI302" i="2"/>
  <c r="CI305" i="2"/>
  <c r="CI303" i="2"/>
  <c r="CJ13" i="2"/>
  <c r="CJ16" i="2" s="1"/>
  <c r="CJ302" i="2"/>
  <c r="CJ315" i="2"/>
  <c r="CJ303" i="2"/>
  <c r="CJ305" i="2"/>
  <c r="CJ415" i="2"/>
  <c r="O208" i="2"/>
  <c r="M201" i="11"/>
  <c r="M42" i="11"/>
  <c r="Z33" i="11"/>
  <c r="Y193" i="11"/>
  <c r="AP32" i="11"/>
  <c r="AP197" i="11" s="1"/>
  <c r="N216" i="2"/>
  <c r="N219" i="2" s="1"/>
  <c r="Q198" i="2"/>
  <c r="P199" i="11"/>
  <c r="AP75" i="11"/>
  <c r="AP77" i="11" s="1"/>
  <c r="AQ112" i="11"/>
  <c r="AQ171" i="11" s="1"/>
  <c r="BU221" i="11"/>
  <c r="CN64" i="11"/>
  <c r="CN154" i="11" s="1"/>
  <c r="CN74" i="11"/>
  <c r="BP70" i="11"/>
  <c r="CF64" i="11"/>
  <c r="CF154" i="11" s="1"/>
  <c r="CJ64" i="11"/>
  <c r="CJ154" i="11" s="1"/>
  <c r="CA283" i="2"/>
  <c r="CA285" i="2" s="1"/>
  <c r="BN140" i="11"/>
  <c r="BN142" i="11" s="1"/>
  <c r="CE64" i="11"/>
  <c r="CE154" i="11" s="1"/>
  <c r="BV221" i="11"/>
  <c r="CK64" i="11"/>
  <c r="CK154" i="11" s="1"/>
  <c r="CK74" i="11"/>
  <c r="CI74" i="11"/>
  <c r="CI64" i="11"/>
  <c r="CI154" i="11" s="1"/>
  <c r="BN146" i="11"/>
  <c r="CA144" i="11"/>
  <c r="I72" i="9"/>
  <c r="BN136" i="11"/>
  <c r="AB23" i="11"/>
  <c r="CE74" i="11"/>
  <c r="CD64" i="11"/>
  <c r="CD154" i="11" s="1"/>
  <c r="BQ221" i="11"/>
  <c r="CC246" i="2"/>
  <c r="CC248" i="2"/>
  <c r="CC251" i="2" s="1"/>
  <c r="CP245" i="2"/>
  <c r="AB48" i="11"/>
  <c r="AB198" i="11" s="1"/>
  <c r="AA7" i="11"/>
  <c r="Z166" i="11"/>
  <c r="Z105" i="11"/>
  <c r="Z62" i="11"/>
  <c r="AN66" i="11"/>
  <c r="AN68" i="11" s="1"/>
  <c r="V454" i="2"/>
  <c r="U456" i="2"/>
  <c r="U458" i="2" s="1"/>
  <c r="BA16" i="11"/>
  <c r="BA223" i="11" s="1"/>
  <c r="AZ223" i="11"/>
  <c r="AR31" i="11"/>
  <c r="AR224" i="11" s="1"/>
  <c r="AR226" i="11" s="1"/>
  <c r="AR177" i="11" s="1"/>
  <c r="AZ21" i="11"/>
  <c r="AZ187" i="11" s="1"/>
  <c r="S22" i="11"/>
  <c r="Q175" i="11"/>
  <c r="V450" i="2"/>
  <c r="V452" i="2" s="1"/>
  <c r="V95" i="11" s="1"/>
  <c r="W447" i="2"/>
  <c r="W448" i="2" s="1"/>
  <c r="AL79" i="11"/>
  <c r="AL84" i="11" s="1"/>
  <c r="AL71" i="11"/>
  <c r="BF81" i="11"/>
  <c r="BF123" i="11" s="1"/>
  <c r="AP91" i="11"/>
  <c r="AP127" i="11" s="1"/>
  <c r="AP128" i="11" s="1"/>
  <c r="AQ14" i="11"/>
  <c r="AQ184" i="11" s="1"/>
  <c r="U460" i="2"/>
  <c r="AM79" i="11"/>
  <c r="AM84" i="11" s="1"/>
  <c r="AM71" i="11"/>
  <c r="AO127" i="11"/>
  <c r="AU82" i="11"/>
  <c r="CC319" i="2" l="1"/>
  <c r="CC258" i="2"/>
  <c r="CE269" i="2"/>
  <c r="CE268" i="2"/>
  <c r="CL269" i="2"/>
  <c r="CL268" i="2"/>
  <c r="BJ102" i="2"/>
  <c r="BJ105" i="2" s="1"/>
  <c r="BJ109" i="2" s="1"/>
  <c r="BJ35" i="2"/>
  <c r="BJ13" i="11" s="1"/>
  <c r="BJ33" i="2"/>
  <c r="CN269" i="2"/>
  <c r="CN268" i="2"/>
  <c r="CD268" i="2"/>
  <c r="CD269" i="2"/>
  <c r="CH268" i="2"/>
  <c r="CH269" i="2"/>
  <c r="CF319" i="2"/>
  <c r="CF330" i="2" s="1"/>
  <c r="CF258" i="2"/>
  <c r="CF264" i="2" s="1"/>
  <c r="CF266" i="2" s="1"/>
  <c r="CN303" i="2"/>
  <c r="CL13" i="2"/>
  <c r="CL16" i="2" s="1"/>
  <c r="CK319" i="2"/>
  <c r="CK330" i="2" s="1"/>
  <c r="CK258" i="2"/>
  <c r="CK264" i="2" s="1"/>
  <c r="CK266" i="2" s="1"/>
  <c r="CI269" i="2"/>
  <c r="CI268" i="2"/>
  <c r="CL415" i="2"/>
  <c r="CG269" i="2"/>
  <c r="CG268" i="2"/>
  <c r="CL64" i="11"/>
  <c r="CJ268" i="2"/>
  <c r="CJ269" i="2"/>
  <c r="CM269" i="2"/>
  <c r="CM268" i="2"/>
  <c r="CL303" i="2"/>
  <c r="Q226" i="11"/>
  <c r="Q177" i="11" s="1"/>
  <c r="S177" i="11" s="1"/>
  <c r="S170" i="11"/>
  <c r="S173" i="11" s="1"/>
  <c r="P52" i="11"/>
  <c r="Q49" i="11"/>
  <c r="E112" i="9"/>
  <c r="E113" i="9" s="1"/>
  <c r="E95" i="9"/>
  <c r="Q117" i="11"/>
  <c r="S109" i="11"/>
  <c r="S117" i="11" s="1"/>
  <c r="BS212" i="11"/>
  <c r="BS118" i="2"/>
  <c r="BT117" i="2" s="1"/>
  <c r="CN364" i="2"/>
  <c r="CN319" i="2"/>
  <c r="CD415" i="2"/>
  <c r="CD319" i="2"/>
  <c r="CL152" i="11"/>
  <c r="CL154" i="11" s="1"/>
  <c r="CL135" i="2"/>
  <c r="CL360" i="2"/>
  <c r="CL362" i="2" s="1"/>
  <c r="CL74" i="11" s="1"/>
  <c r="CI364" i="2"/>
  <c r="CI319" i="2"/>
  <c r="CH364" i="2"/>
  <c r="CH319" i="2"/>
  <c r="CL319" i="2"/>
  <c r="CP319" i="2" s="1"/>
  <c r="CL315" i="2"/>
  <c r="CL302" i="2"/>
  <c r="BT221" i="11"/>
  <c r="CM364" i="2"/>
  <c r="CM319" i="2"/>
  <c r="BT212" i="11"/>
  <c r="BT118" i="2"/>
  <c r="BU117" i="2" s="1"/>
  <c r="BU120" i="2" s="1"/>
  <c r="BU125" i="2" s="1"/>
  <c r="BU219" i="2" s="1"/>
  <c r="CN315" i="2"/>
  <c r="CD301" i="2"/>
  <c r="CD303" i="2"/>
  <c r="CE364" i="2"/>
  <c r="CE319" i="2"/>
  <c r="CC330" i="2"/>
  <c r="CC326" i="2"/>
  <c r="CC328" i="2" s="1"/>
  <c r="CD364" i="2"/>
  <c r="CG315" i="2"/>
  <c r="CG319" i="2"/>
  <c r="CL364" i="2"/>
  <c r="BT148" i="11"/>
  <c r="BT134" i="2"/>
  <c r="BT144" i="2" s="1"/>
  <c r="BT146" i="2" s="1"/>
  <c r="BT147" i="2" s="1"/>
  <c r="BU134" i="2"/>
  <c r="BU144" i="2" s="1"/>
  <c r="BU146" i="2" s="1"/>
  <c r="BU147" i="2" s="1"/>
  <c r="CA328" i="2"/>
  <c r="BT349" i="2"/>
  <c r="CK326" i="2"/>
  <c r="CK328" i="2" s="1"/>
  <c r="CD315" i="2"/>
  <c r="CD305" i="2"/>
  <c r="CD13" i="2"/>
  <c r="CD16" i="2" s="1"/>
  <c r="CD18" i="2" s="1"/>
  <c r="BR120" i="2"/>
  <c r="BR125" i="2" s="1"/>
  <c r="BR219" i="2" s="1"/>
  <c r="BS120" i="2"/>
  <c r="BS125" i="2" s="1"/>
  <c r="BS219" i="2" s="1"/>
  <c r="CF303" i="2"/>
  <c r="CM305" i="2"/>
  <c r="CD94" i="2"/>
  <c r="CF364" i="2"/>
  <c r="CN132" i="2"/>
  <c r="CF305" i="2"/>
  <c r="CE29" i="2"/>
  <c r="CE102" i="2" s="1"/>
  <c r="CE105" i="2" s="1"/>
  <c r="CF315" i="2"/>
  <c r="CF415" i="2"/>
  <c r="CM302" i="2"/>
  <c r="CD275" i="2"/>
  <c r="CD277" i="2" s="1"/>
  <c r="CD302" i="2"/>
  <c r="CF302" i="2"/>
  <c r="CM303" i="2"/>
  <c r="CM64" i="11"/>
  <c r="CM154" i="11" s="1"/>
  <c r="CE25" i="2"/>
  <c r="CG303" i="2"/>
  <c r="CG305" i="2"/>
  <c r="CH305" i="2"/>
  <c r="CG364" i="2"/>
  <c r="CH64" i="11"/>
  <c r="CH154" i="11" s="1"/>
  <c r="CH303" i="2"/>
  <c r="CG64" i="11"/>
  <c r="CG154" i="11" s="1"/>
  <c r="CG304" i="2"/>
  <c r="CH415" i="2"/>
  <c r="CG13" i="2"/>
  <c r="CG16" i="2" s="1"/>
  <c r="CG94" i="2" s="1"/>
  <c r="CG96" i="2" s="1"/>
  <c r="CG301" i="2"/>
  <c r="CF25" i="2"/>
  <c r="CH13" i="2"/>
  <c r="CH16" i="2" s="1"/>
  <c r="CH94" i="2" s="1"/>
  <c r="CG415" i="2"/>
  <c r="CH315" i="2"/>
  <c r="CM315" i="2"/>
  <c r="CJ275" i="2"/>
  <c r="CJ277" i="2" s="1"/>
  <c r="CG275" i="2"/>
  <c r="CG277" i="2" s="1"/>
  <c r="CL280" i="2"/>
  <c r="CL283" i="2" s="1"/>
  <c r="CL285" i="2" s="1"/>
  <c r="CI275" i="2"/>
  <c r="CI277" i="2" s="1"/>
  <c r="CM275" i="2"/>
  <c r="CM277" i="2" s="1"/>
  <c r="CG296" i="2"/>
  <c r="CG298" i="2" s="1"/>
  <c r="CG307" i="2" s="1"/>
  <c r="BO142" i="11"/>
  <c r="BO70" i="11"/>
  <c r="CF275" i="2"/>
  <c r="CF277" i="2" s="1"/>
  <c r="BO118" i="2"/>
  <c r="BP117" i="2" s="1"/>
  <c r="BP120" i="2" s="1"/>
  <c r="BP125" i="2" s="1"/>
  <c r="BP219" i="2" s="1"/>
  <c r="BO212" i="11"/>
  <c r="BN118" i="2"/>
  <c r="BN212" i="11"/>
  <c r="CK275" i="2"/>
  <c r="CK277" i="2" s="1"/>
  <c r="BV117" i="2"/>
  <c r="BV120" i="2" s="1"/>
  <c r="BV125" i="2" s="1"/>
  <c r="BV219" i="2" s="1"/>
  <c r="CC364" i="2"/>
  <c r="CC13" i="2"/>
  <c r="CC16" i="2" s="1"/>
  <c r="CC415" i="2"/>
  <c r="CC302" i="2"/>
  <c r="CC303" i="2"/>
  <c r="CC305" i="2"/>
  <c r="CF94" i="2"/>
  <c r="CF18" i="2"/>
  <c r="CK301" i="2"/>
  <c r="CK296" i="2"/>
  <c r="CK298" i="2" s="1"/>
  <c r="CK307" i="2" s="1"/>
  <c r="CM29" i="2"/>
  <c r="CL25" i="2"/>
  <c r="CF132" i="2"/>
  <c r="CM304" i="2"/>
  <c r="CM133" i="2"/>
  <c r="CM301" i="2"/>
  <c r="CM296" i="2"/>
  <c r="CM298" i="2" s="1"/>
  <c r="CM307" i="2" s="1"/>
  <c r="CE275" i="2"/>
  <c r="CE277" i="2" s="1"/>
  <c r="CD95" i="2"/>
  <c r="CD96" i="2"/>
  <c r="CG25" i="2"/>
  <c r="CH29" i="2"/>
  <c r="CH102" i="2" s="1"/>
  <c r="CH105" i="2" s="1"/>
  <c r="CM94" i="2"/>
  <c r="CM18" i="2"/>
  <c r="CE304" i="2"/>
  <c r="CE133" i="2"/>
  <c r="CI301" i="2"/>
  <c r="CI296" i="2"/>
  <c r="CI298" i="2" s="1"/>
  <c r="CI307" i="2" s="1"/>
  <c r="CI94" i="2"/>
  <c r="CI18" i="2"/>
  <c r="CC135" i="2"/>
  <c r="CC360" i="2"/>
  <c r="CC362" i="2" s="1"/>
  <c r="CD135" i="2"/>
  <c r="CN304" i="2"/>
  <c r="CN133" i="2"/>
  <c r="CF304" i="2"/>
  <c r="CF133" i="2"/>
  <c r="CJ304" i="2"/>
  <c r="CJ133" i="2"/>
  <c r="CD29" i="2"/>
  <c r="CD102" i="2" s="1"/>
  <c r="CD105" i="2" s="1"/>
  <c r="CC25" i="2"/>
  <c r="CE132" i="2"/>
  <c r="CI25" i="2"/>
  <c r="CK132" i="2"/>
  <c r="CJ29" i="2"/>
  <c r="CJ102" i="2" s="1"/>
  <c r="CJ105" i="2" s="1"/>
  <c r="CJ18" i="2"/>
  <c r="CJ94" i="2"/>
  <c r="CN280" i="2"/>
  <c r="CN283" i="2" s="1"/>
  <c r="CN285" i="2" s="1"/>
  <c r="CE18" i="2"/>
  <c r="CE94" i="2"/>
  <c r="CH25" i="2"/>
  <c r="CJ132" i="2"/>
  <c r="CI29" i="2"/>
  <c r="CI102" i="2" s="1"/>
  <c r="CI105" i="2" s="1"/>
  <c r="CI304" i="2"/>
  <c r="CI133" i="2"/>
  <c r="CF301" i="2"/>
  <c r="CF296" i="2"/>
  <c r="CF298" i="2" s="1"/>
  <c r="CF307" i="2" s="1"/>
  <c r="CH275" i="2"/>
  <c r="CH277" i="2" s="1"/>
  <c r="CE301" i="2"/>
  <c r="CE296" i="2"/>
  <c r="CE298" i="2" s="1"/>
  <c r="CE307" i="2" s="1"/>
  <c r="CJ296" i="2"/>
  <c r="CJ298" i="2" s="1"/>
  <c r="CJ307" i="2" s="1"/>
  <c r="CJ301" i="2"/>
  <c r="CN301" i="2"/>
  <c r="CN296" i="2"/>
  <c r="CN298" i="2" s="1"/>
  <c r="CN307" i="2" s="1"/>
  <c r="CH296" i="2"/>
  <c r="CH298" i="2" s="1"/>
  <c r="CH307" i="2" s="1"/>
  <c r="CH301" i="2"/>
  <c r="CG95" i="2"/>
  <c r="CK304" i="2"/>
  <c r="CK133" i="2"/>
  <c r="CK18" i="2"/>
  <c r="CK94" i="2"/>
  <c r="CJ280" i="2"/>
  <c r="CJ283" i="2" s="1"/>
  <c r="CJ285" i="2" s="1"/>
  <c r="CG133" i="2"/>
  <c r="CN94" i="2"/>
  <c r="CN18" i="2"/>
  <c r="CH304" i="2"/>
  <c r="CH133" i="2"/>
  <c r="CK134" i="2"/>
  <c r="AQ32" i="11"/>
  <c r="AQ197" i="11" s="1"/>
  <c r="Z193" i="11"/>
  <c r="AA33" i="11"/>
  <c r="N176" i="11"/>
  <c r="O212" i="2"/>
  <c r="O216" i="2" s="1"/>
  <c r="O219" i="2" s="1"/>
  <c r="Q204" i="2"/>
  <c r="Q38" i="11"/>
  <c r="CE12" i="11"/>
  <c r="CJ12" i="11"/>
  <c r="CF12" i="11"/>
  <c r="CM12" i="11"/>
  <c r="CN12" i="11"/>
  <c r="CP12" i="11" s="1"/>
  <c r="J12" i="9" s="1"/>
  <c r="J214" i="9" s="1"/>
  <c r="CJ148" i="11"/>
  <c r="CJ150" i="11" s="1"/>
  <c r="AQ75" i="11"/>
  <c r="AQ77" i="11" s="1"/>
  <c r="AR112" i="11"/>
  <c r="AR171" i="11" s="1"/>
  <c r="CF74" i="11"/>
  <c r="CA140" i="11"/>
  <c r="I138" i="9" s="1"/>
  <c r="I140" i="9" s="1"/>
  <c r="CH74" i="11"/>
  <c r="CM74" i="11"/>
  <c r="CC64" i="11"/>
  <c r="CC154" i="11" s="1"/>
  <c r="CP251" i="2"/>
  <c r="CK148" i="11"/>
  <c r="CK150" i="11" s="1"/>
  <c r="CA146" i="11"/>
  <c r="I142" i="9"/>
  <c r="I144" i="9" s="1"/>
  <c r="CD74" i="11"/>
  <c r="CA349" i="2"/>
  <c r="CL144" i="11"/>
  <c r="CL146" i="11" s="1"/>
  <c r="CE136" i="11"/>
  <c r="CC249" i="2"/>
  <c r="CP248" i="2"/>
  <c r="CP249" i="2" s="1"/>
  <c r="CN136" i="11"/>
  <c r="CL136" i="11"/>
  <c r="CI12" i="11"/>
  <c r="CD12" i="11"/>
  <c r="BN138" i="11"/>
  <c r="BN70" i="11"/>
  <c r="CA136" i="11"/>
  <c r="BN13" i="11"/>
  <c r="CK12" i="11"/>
  <c r="CJ136" i="11"/>
  <c r="AC23" i="11"/>
  <c r="AC222" i="11" s="1"/>
  <c r="AC226" i="11" s="1"/>
  <c r="AC177" i="11" s="1"/>
  <c r="AH177" i="11" s="1"/>
  <c r="CF136" i="11"/>
  <c r="U462" i="2"/>
  <c r="AA62" i="11"/>
  <c r="AA166" i="11"/>
  <c r="AA105" i="11"/>
  <c r="AB7" i="11"/>
  <c r="AC48" i="11"/>
  <c r="AC198" i="11" s="1"/>
  <c r="U114" i="11"/>
  <c r="U115" i="11" s="1"/>
  <c r="U97" i="11"/>
  <c r="X447" i="2"/>
  <c r="X448" i="2" s="1"/>
  <c r="W450" i="2"/>
  <c r="W452" i="2" s="1"/>
  <c r="W95" i="11" s="1"/>
  <c r="AR14" i="11"/>
  <c r="AR184" i="11" s="1"/>
  <c r="BA21" i="11"/>
  <c r="V456" i="2"/>
  <c r="V458" i="2" s="1"/>
  <c r="W454" i="2"/>
  <c r="AO66" i="11"/>
  <c r="AO68" i="11" s="1"/>
  <c r="BG81" i="11"/>
  <c r="BG123" i="11" s="1"/>
  <c r="S175" i="11"/>
  <c r="AN79" i="11"/>
  <c r="AN84" i="11" s="1"/>
  <c r="AN71" i="11"/>
  <c r="AU125" i="11"/>
  <c r="AW82" i="11"/>
  <c r="G80" i="9" s="1"/>
  <c r="E22" i="9"/>
  <c r="E169" i="9" s="1"/>
  <c r="BB16" i="11"/>
  <c r="BB223" i="11" s="1"/>
  <c r="V460" i="2"/>
  <c r="AS31" i="11"/>
  <c r="AS224" i="11" s="1"/>
  <c r="AS226" i="11" s="1"/>
  <c r="AS177" i="11" s="1"/>
  <c r="AY82" i="11"/>
  <c r="AO128" i="11"/>
  <c r="AQ91" i="11"/>
  <c r="AQ127" i="11" s="1"/>
  <c r="AQ128" i="11" s="1"/>
  <c r="BJ221" i="11" l="1"/>
  <c r="BL13" i="11"/>
  <c r="H13" i="9" s="1"/>
  <c r="H215" i="9" s="1"/>
  <c r="CP330" i="2"/>
  <c r="BJ118" i="2"/>
  <c r="BJ120" i="2" s="1"/>
  <c r="BJ125" i="2" s="1"/>
  <c r="BJ219" i="2" s="1"/>
  <c r="BJ212" i="11"/>
  <c r="CK268" i="2"/>
  <c r="CK269" i="2"/>
  <c r="CF326" i="2"/>
  <c r="CF328" i="2" s="1"/>
  <c r="CF148" i="11" s="1"/>
  <c r="CF150" i="11" s="1"/>
  <c r="CL12" i="11"/>
  <c r="CL18" i="2"/>
  <c r="CL94" i="2"/>
  <c r="CC264" i="2"/>
  <c r="CP258" i="2"/>
  <c r="CL220" i="11"/>
  <c r="CF269" i="2"/>
  <c r="CF268" i="2"/>
  <c r="N179" i="11"/>
  <c r="N196" i="11"/>
  <c r="S119" i="11"/>
  <c r="S130" i="11"/>
  <c r="S132" i="11" s="1"/>
  <c r="Q119" i="11"/>
  <c r="Q130" i="11"/>
  <c r="Q132" i="11" s="1"/>
  <c r="U22" i="11"/>
  <c r="U175" i="11" s="1"/>
  <c r="E164" i="9"/>
  <c r="E167" i="9" s="1"/>
  <c r="E107" i="9"/>
  <c r="E115" i="9" s="1"/>
  <c r="Q52" i="11"/>
  <c r="S49" i="11"/>
  <c r="CP152" i="11"/>
  <c r="CF29" i="2"/>
  <c r="CF102" i="2" s="1"/>
  <c r="CF105" i="2" s="1"/>
  <c r="CH330" i="2"/>
  <c r="CH326" i="2"/>
  <c r="CH328" i="2" s="1"/>
  <c r="CH148" i="11" s="1"/>
  <c r="CH150" i="11" s="1"/>
  <c r="CM136" i="11"/>
  <c r="CD330" i="2"/>
  <c r="CD326" i="2"/>
  <c r="CD328" i="2" s="1"/>
  <c r="CD148" i="11" s="1"/>
  <c r="CD150" i="11" s="1"/>
  <c r="BT150" i="11"/>
  <c r="CA148" i="11"/>
  <c r="BT70" i="11"/>
  <c r="CE330" i="2"/>
  <c r="CE326" i="2"/>
  <c r="CE328" i="2" s="1"/>
  <c r="CM330" i="2"/>
  <c r="CM326" i="2"/>
  <c r="CM328" i="2" s="1"/>
  <c r="CM132" i="2"/>
  <c r="BT120" i="2"/>
  <c r="BT125" i="2" s="1"/>
  <c r="BT219" i="2" s="1"/>
  <c r="CN330" i="2"/>
  <c r="CN326" i="2"/>
  <c r="CK25" i="2"/>
  <c r="CH18" i="2"/>
  <c r="CG330" i="2"/>
  <c r="CG326" i="2"/>
  <c r="CG328" i="2" s="1"/>
  <c r="CK29" i="2"/>
  <c r="CK102" i="2" s="1"/>
  <c r="CK105" i="2" s="1"/>
  <c r="CJ25" i="2"/>
  <c r="CJ33" i="2" s="1"/>
  <c r="CJ35" i="2" s="1"/>
  <c r="CJ13" i="11" s="1"/>
  <c r="CI330" i="2"/>
  <c r="CI326" i="2"/>
  <c r="CI328" i="2" s="1"/>
  <c r="CL29" i="2"/>
  <c r="CL102" i="2" s="1"/>
  <c r="CL105" i="2" s="1"/>
  <c r="CL330" i="2"/>
  <c r="CL326" i="2"/>
  <c r="CL328" i="2" s="1"/>
  <c r="CL349" i="2" s="1"/>
  <c r="CL132" i="2"/>
  <c r="CC29" i="2"/>
  <c r="CC102" i="2" s="1"/>
  <c r="CC105" i="2" s="1"/>
  <c r="BY25" i="2"/>
  <c r="CD25" i="2"/>
  <c r="CD33" i="2" s="1"/>
  <c r="CD35" i="2" s="1"/>
  <c r="CH33" i="2"/>
  <c r="CH35" i="2" s="1"/>
  <c r="CH13" i="11" s="1"/>
  <c r="CG134" i="2"/>
  <c r="CD280" i="2"/>
  <c r="CD283" i="2" s="1"/>
  <c r="CD285" i="2" s="1"/>
  <c r="CH12" i="11"/>
  <c r="CI220" i="11" s="1"/>
  <c r="CI132" i="2"/>
  <c r="CG136" i="11"/>
  <c r="CG138" i="11" s="1"/>
  <c r="CG132" i="2"/>
  <c r="CG144" i="2" s="1"/>
  <c r="CG146" i="2" s="1"/>
  <c r="CG147" i="2" s="1"/>
  <c r="CG29" i="2"/>
  <c r="CG102" i="2" s="1"/>
  <c r="CG105" i="2" s="1"/>
  <c r="CD98" i="2"/>
  <c r="CD100" i="2" s="1"/>
  <c r="CD109" i="2" s="1"/>
  <c r="CH136" i="11"/>
  <c r="CH138" i="11" s="1"/>
  <c r="CH132" i="2"/>
  <c r="CG12" i="11"/>
  <c r="CP278" i="2"/>
  <c r="CG18" i="2"/>
  <c r="CK280" i="2"/>
  <c r="CK283" i="2" s="1"/>
  <c r="CK285" i="2" s="1"/>
  <c r="CF280" i="2"/>
  <c r="CF283" i="2" s="1"/>
  <c r="CF285" i="2" s="1"/>
  <c r="CC275" i="2"/>
  <c r="CC277" i="2" s="1"/>
  <c r="CE280" i="2"/>
  <c r="CE283" i="2" s="1"/>
  <c r="CE285" i="2" s="1"/>
  <c r="CM280" i="2"/>
  <c r="CM283" i="2" s="1"/>
  <c r="CM285" i="2" s="1"/>
  <c r="CG280" i="2"/>
  <c r="CG283" i="2" s="1"/>
  <c r="CG285" i="2" s="1"/>
  <c r="CI280" i="2"/>
  <c r="CI283" i="2" s="1"/>
  <c r="CI285" i="2" s="1"/>
  <c r="CF144" i="11"/>
  <c r="CF146" i="11" s="1"/>
  <c r="CE33" i="2"/>
  <c r="CE35" i="2" s="1"/>
  <c r="CE13" i="11" s="1"/>
  <c r="J150" i="9"/>
  <c r="BO117" i="2"/>
  <c r="BO120" i="2" s="1"/>
  <c r="BO125" i="2" s="1"/>
  <c r="BO219" i="2" s="1"/>
  <c r="BN120" i="2"/>
  <c r="BN125" i="2" s="1"/>
  <c r="BN219" i="2" s="1"/>
  <c r="BA187" i="11"/>
  <c r="CI33" i="2"/>
  <c r="CI35" i="2" s="1"/>
  <c r="CP274" i="2"/>
  <c r="CF96" i="2"/>
  <c r="CF95" i="2"/>
  <c r="CN96" i="2"/>
  <c r="CN95" i="2"/>
  <c r="CG98" i="2"/>
  <c r="CG100" i="2" s="1"/>
  <c r="CJ95" i="2"/>
  <c r="CJ96" i="2"/>
  <c r="CK144" i="2"/>
  <c r="CK146" i="2" s="1"/>
  <c r="CK147" i="2" s="1"/>
  <c r="CL33" i="2"/>
  <c r="CL35" i="2" s="1"/>
  <c r="CL13" i="11" s="1"/>
  <c r="CC304" i="2"/>
  <c r="CC133" i="2"/>
  <c r="CD133" i="2"/>
  <c r="CE95" i="2"/>
  <c r="CE96" i="2"/>
  <c r="CH95" i="2"/>
  <c r="CH96" i="2"/>
  <c r="CH280" i="2"/>
  <c r="CH283" i="2" s="1"/>
  <c r="CM102" i="2"/>
  <c r="CM105" i="2" s="1"/>
  <c r="CM33" i="2"/>
  <c r="CM35" i="2" s="1"/>
  <c r="CJ349" i="2"/>
  <c r="CM96" i="2"/>
  <c r="CM95" i="2"/>
  <c r="CC134" i="2"/>
  <c r="CC94" i="2"/>
  <c r="CC18" i="2"/>
  <c r="CK95" i="2"/>
  <c r="CK96" i="2"/>
  <c r="CI96" i="2"/>
  <c r="CI95" i="2"/>
  <c r="CC301" i="2"/>
  <c r="CC296" i="2"/>
  <c r="CC298" i="2" s="1"/>
  <c r="CC307" i="2" s="1"/>
  <c r="CF220" i="11"/>
  <c r="O176" i="11"/>
  <c r="N201" i="11"/>
  <c r="N42" i="11"/>
  <c r="CE220" i="11"/>
  <c r="U38" i="11"/>
  <c r="U199" i="11" s="1"/>
  <c r="CN220" i="11"/>
  <c r="AA193" i="11"/>
  <c r="AR32" i="11"/>
  <c r="AR197" i="11" s="1"/>
  <c r="P208" i="2"/>
  <c r="Q199" i="11"/>
  <c r="S38" i="11"/>
  <c r="CA142" i="11"/>
  <c r="CM220" i="11"/>
  <c r="CN144" i="11"/>
  <c r="CN146" i="11" s="1"/>
  <c r="CE144" i="11"/>
  <c r="CE146" i="11" s="1"/>
  <c r="AR75" i="11"/>
  <c r="AR77" i="11" s="1"/>
  <c r="AS112" i="11"/>
  <c r="AS171" i="11" s="1"/>
  <c r="CG144" i="11"/>
  <c r="CG146" i="11" s="1"/>
  <c r="CM144" i="11"/>
  <c r="CM146" i="11" s="1"/>
  <c r="CH144" i="11"/>
  <c r="CH146" i="11" s="1"/>
  <c r="CJ144" i="11"/>
  <c r="CJ146" i="11" s="1"/>
  <c r="CJ220" i="11"/>
  <c r="CD136" i="11"/>
  <c r="CI136" i="11"/>
  <c r="CL138" i="11"/>
  <c r="CD144" i="11"/>
  <c r="CD146" i="11" s="1"/>
  <c r="CP290" i="2"/>
  <c r="CC12" i="11"/>
  <c r="CP292" i="2"/>
  <c r="CP303" i="2" s="1"/>
  <c r="CI144" i="11"/>
  <c r="CI146" i="11" s="1"/>
  <c r="CC74" i="11"/>
  <c r="CP294" i="2"/>
  <c r="CP305" i="2" s="1"/>
  <c r="CP273" i="2"/>
  <c r="CK144" i="11"/>
  <c r="CK146" i="11" s="1"/>
  <c r="CJ138" i="11"/>
  <c r="BO221" i="11"/>
  <c r="BN221" i="11"/>
  <c r="CP64" i="11"/>
  <c r="CP154" i="11" s="1"/>
  <c r="CC148" i="11"/>
  <c r="CF138" i="11"/>
  <c r="CM138" i="11"/>
  <c r="I134" i="9"/>
  <c r="I136" i="9" s="1"/>
  <c r="CA138" i="11"/>
  <c r="CA70" i="11"/>
  <c r="I68" i="9" s="1"/>
  <c r="CL140" i="11"/>
  <c r="CL142" i="11" s="1"/>
  <c r="CN138" i="11"/>
  <c r="CN140" i="11"/>
  <c r="CN142" i="11" s="1"/>
  <c r="CK136" i="11"/>
  <c r="CP291" i="2"/>
  <c r="CP302" i="2" s="1"/>
  <c r="AD23" i="11"/>
  <c r="CE138" i="11"/>
  <c r="CK220" i="11"/>
  <c r="CP293" i="2"/>
  <c r="CP304" i="2" s="1"/>
  <c r="AD48" i="11"/>
  <c r="AD198" i="11" s="1"/>
  <c r="AB166" i="11"/>
  <c r="AB105" i="11"/>
  <c r="AB62" i="11"/>
  <c r="AC7" i="11"/>
  <c r="BB21" i="11"/>
  <c r="V114" i="11"/>
  <c r="V115" i="11" s="1"/>
  <c r="V97" i="11"/>
  <c r="AS14" i="11"/>
  <c r="AS184" i="11" s="1"/>
  <c r="V462" i="2"/>
  <c r="AW125" i="11"/>
  <c r="U170" i="11"/>
  <c r="U173" i="11" s="1"/>
  <c r="U109" i="11"/>
  <c r="U117" i="11" s="1"/>
  <c r="U49" i="11"/>
  <c r="AP66" i="11"/>
  <c r="AP68" i="11" s="1"/>
  <c r="BH81" i="11"/>
  <c r="BH123" i="11" s="1"/>
  <c r="AZ82" i="11"/>
  <c r="AZ125" i="11" s="1"/>
  <c r="X454" i="2"/>
  <c r="W456" i="2"/>
  <c r="W458" i="2" s="1"/>
  <c r="W460" i="2"/>
  <c r="AO79" i="11"/>
  <c r="AO84" i="11" s="1"/>
  <c r="AO71" i="11"/>
  <c r="BC16" i="11"/>
  <c r="AT31" i="11"/>
  <c r="AT224" i="11" s="1"/>
  <c r="AT226" i="11" s="1"/>
  <c r="AT177" i="11" s="1"/>
  <c r="AR91" i="11"/>
  <c r="AR127" i="11" s="1"/>
  <c r="AY125" i="11"/>
  <c r="X450" i="2"/>
  <c r="X452" i="2" s="1"/>
  <c r="X95" i="11" s="1"/>
  <c r="Y447" i="2"/>
  <c r="Y448" i="2" s="1"/>
  <c r="CC266" i="2" l="1"/>
  <c r="CP264" i="2"/>
  <c r="CP266" i="2" s="1"/>
  <c r="CD134" i="2"/>
  <c r="CH134" i="2"/>
  <c r="CL95" i="2"/>
  <c r="CL96" i="2"/>
  <c r="CP275" i="2"/>
  <c r="CP277" i="2" s="1"/>
  <c r="CL98" i="2"/>
  <c r="CL100" i="2" s="1"/>
  <c r="CL109" i="2" s="1"/>
  <c r="O179" i="11"/>
  <c r="O196" i="11"/>
  <c r="V22" i="11"/>
  <c r="E47" i="9"/>
  <c r="E50" i="9" s="1"/>
  <c r="S52" i="11"/>
  <c r="E128" i="9"/>
  <c r="E130" i="9" s="1"/>
  <c r="E117" i="9"/>
  <c r="CF33" i="2"/>
  <c r="CF35" i="2" s="1"/>
  <c r="CF13" i="11" s="1"/>
  <c r="CF221" i="11" s="1"/>
  <c r="CK33" i="2"/>
  <c r="CK35" i="2" s="1"/>
  <c r="CM134" i="2"/>
  <c r="CM144" i="2" s="1"/>
  <c r="CM146" i="2" s="1"/>
  <c r="CM147" i="2" s="1"/>
  <c r="CG148" i="11"/>
  <c r="CG150" i="11" s="1"/>
  <c r="CI148" i="11"/>
  <c r="CI150" i="11" s="1"/>
  <c r="CJ134" i="2"/>
  <c r="CJ144" i="2" s="1"/>
  <c r="CJ146" i="2" s="1"/>
  <c r="CJ147" i="2" s="1"/>
  <c r="CI134" i="2"/>
  <c r="CI144" i="2" s="1"/>
  <c r="CI146" i="2" s="1"/>
  <c r="CI147" i="2" s="1"/>
  <c r="CE148" i="11"/>
  <c r="CE150" i="11" s="1"/>
  <c r="CF134" i="2"/>
  <c r="CF144" i="2" s="1"/>
  <c r="CF146" i="2" s="1"/>
  <c r="CF147" i="2" s="1"/>
  <c r="CE134" i="2"/>
  <c r="CE144" i="2" s="1"/>
  <c r="CE146" i="2" s="1"/>
  <c r="CE147" i="2" s="1"/>
  <c r="CD140" i="11"/>
  <c r="CD142" i="11" s="1"/>
  <c r="CM148" i="11"/>
  <c r="CM150" i="11" s="1"/>
  <c r="CP326" i="2"/>
  <c r="CN328" i="2"/>
  <c r="CP328" i="2" s="1"/>
  <c r="CL134" i="2"/>
  <c r="CL144" i="2" s="1"/>
  <c r="CL146" i="2" s="1"/>
  <c r="CL147" i="2" s="1"/>
  <c r="CL148" i="11"/>
  <c r="CL150" i="11" s="1"/>
  <c r="CC33" i="2"/>
  <c r="CC35" i="2" s="1"/>
  <c r="CA150" i="11"/>
  <c r="I146" i="9"/>
  <c r="I148" i="9" s="1"/>
  <c r="CH144" i="2"/>
  <c r="CH146" i="2" s="1"/>
  <c r="CH147" i="2" s="1"/>
  <c r="CD349" i="2"/>
  <c r="CH220" i="11"/>
  <c r="CG220" i="11"/>
  <c r="CG33" i="2"/>
  <c r="CG35" i="2" s="1"/>
  <c r="CG13" i="11" s="1"/>
  <c r="CG221" i="11" s="1"/>
  <c r="CG109" i="2"/>
  <c r="CG118" i="2" s="1"/>
  <c r="CH117" i="2" s="1"/>
  <c r="CE98" i="2"/>
  <c r="CE100" i="2" s="1"/>
  <c r="CE109" i="2" s="1"/>
  <c r="CE212" i="11" s="1"/>
  <c r="CJ98" i="2"/>
  <c r="CJ100" i="2" s="1"/>
  <c r="CJ109" i="2" s="1"/>
  <c r="CJ118" i="2" s="1"/>
  <c r="CK117" i="2" s="1"/>
  <c r="CC280" i="2"/>
  <c r="CC283" i="2" s="1"/>
  <c r="CC285" i="2" s="1"/>
  <c r="CF349" i="2"/>
  <c r="CK349" i="2"/>
  <c r="CE349" i="2"/>
  <c r="CG349" i="2"/>
  <c r="CM349" i="2"/>
  <c r="CI349" i="2"/>
  <c r="CI140" i="11"/>
  <c r="CI142" i="11" s="1"/>
  <c r="CD118" i="2"/>
  <c r="CE117" i="2" s="1"/>
  <c r="CD212" i="11"/>
  <c r="BB187" i="11"/>
  <c r="CH98" i="2"/>
  <c r="CH100" i="2" s="1"/>
  <c r="CH109" i="2" s="1"/>
  <c r="CK98" i="2"/>
  <c r="CK100" i="2" s="1"/>
  <c r="CK109" i="2" s="1"/>
  <c r="CM98" i="2"/>
  <c r="CM100" i="2" s="1"/>
  <c r="CM109" i="2" s="1"/>
  <c r="CI98" i="2"/>
  <c r="CI100" i="2" s="1"/>
  <c r="CI109" i="2" s="1"/>
  <c r="CN98" i="2"/>
  <c r="CN100" i="2" s="1"/>
  <c r="CN109" i="2" s="1"/>
  <c r="CH285" i="2"/>
  <c r="CH349" i="2"/>
  <c r="CF98" i="2"/>
  <c r="CF100" i="2" s="1"/>
  <c r="CF109" i="2" s="1"/>
  <c r="CC96" i="2"/>
  <c r="CC95" i="2"/>
  <c r="CH140" i="11"/>
  <c r="CH142" i="11" s="1"/>
  <c r="CK140" i="11"/>
  <c r="CK142" i="11" s="1"/>
  <c r="CF140" i="11"/>
  <c r="CF142" i="11" s="1"/>
  <c r="AS32" i="11"/>
  <c r="AS197" i="11" s="1"/>
  <c r="P212" i="2"/>
  <c r="P216" i="2" s="1"/>
  <c r="P219" i="2" s="1"/>
  <c r="O201" i="11"/>
  <c r="O42" i="11"/>
  <c r="E37" i="9"/>
  <c r="S199" i="11"/>
  <c r="CM13" i="11"/>
  <c r="CM221" i="11" s="1"/>
  <c r="AS75" i="11"/>
  <c r="AS77" i="11" s="1"/>
  <c r="AT112" i="11"/>
  <c r="AT171" i="11" s="1"/>
  <c r="CE140" i="11"/>
  <c r="CJ140" i="11"/>
  <c r="CJ142" i="11" s="1"/>
  <c r="CG140" i="11"/>
  <c r="CG142" i="11" s="1"/>
  <c r="CM140" i="11"/>
  <c r="CP280" i="2"/>
  <c r="CK138" i="11"/>
  <c r="CP301" i="2"/>
  <c r="CP296" i="2"/>
  <c r="AE23" i="11"/>
  <c r="CP74" i="11"/>
  <c r="CP298" i="2"/>
  <c r="CP307" i="2" s="1"/>
  <c r="CC144" i="11"/>
  <c r="CD138" i="11"/>
  <c r="J62" i="9"/>
  <c r="J152" i="9" s="1"/>
  <c r="CC220" i="11"/>
  <c r="CD220" i="11"/>
  <c r="CK13" i="11"/>
  <c r="CL221" i="11" s="1"/>
  <c r="CI138" i="11"/>
  <c r="CD13" i="11"/>
  <c r="CE221" i="11" s="1"/>
  <c r="CC150" i="11"/>
  <c r="CI13" i="11"/>
  <c r="CI221" i="11" s="1"/>
  <c r="AC62" i="11"/>
  <c r="AC166" i="11"/>
  <c r="AC105" i="11"/>
  <c r="AD7" i="11"/>
  <c r="AE48" i="11"/>
  <c r="AE198" i="11" s="1"/>
  <c r="BC21" i="11"/>
  <c r="AP79" i="11"/>
  <c r="AP84" i="11" s="1"/>
  <c r="AP71" i="11"/>
  <c r="G123" i="9"/>
  <c r="V49" i="11"/>
  <c r="U52" i="11"/>
  <c r="U119" i="11"/>
  <c r="U130" i="11"/>
  <c r="X460" i="2"/>
  <c r="AR128" i="11"/>
  <c r="BD16" i="11"/>
  <c r="BD223" i="11" s="1"/>
  <c r="W462" i="2"/>
  <c r="BA82" i="11"/>
  <c r="BI81" i="11"/>
  <c r="BI123" i="11" s="1"/>
  <c r="V170" i="11"/>
  <c r="V173" i="11" s="1"/>
  <c r="V109" i="11"/>
  <c r="V117" i="11" s="1"/>
  <c r="AS91" i="11"/>
  <c r="AS127" i="11" s="1"/>
  <c r="AS128" i="11" s="1"/>
  <c r="W114" i="11"/>
  <c r="W115" i="11" s="1"/>
  <c r="W97" i="11"/>
  <c r="Y454" i="2"/>
  <c r="X456" i="2"/>
  <c r="X458" i="2" s="1"/>
  <c r="AU31" i="11"/>
  <c r="V175" i="11"/>
  <c r="Y450" i="2"/>
  <c r="Y452" i="2" s="1"/>
  <c r="Y95" i="11" s="1"/>
  <c r="Z447" i="2"/>
  <c r="Z448" i="2" s="1"/>
  <c r="AQ66" i="11"/>
  <c r="AQ68" i="11" s="1"/>
  <c r="BC223" i="11"/>
  <c r="AT14" i="11"/>
  <c r="AT184" i="11" s="1"/>
  <c r="CL118" i="2" l="1"/>
  <c r="CM117" i="2" s="1"/>
  <c r="CL212" i="11"/>
  <c r="CC268" i="2"/>
  <c r="CC269" i="2"/>
  <c r="BX25" i="2"/>
  <c r="BX33" i="2" s="1"/>
  <c r="BX35" i="2" s="1"/>
  <c r="BX13" i="11" s="1"/>
  <c r="BX221" i="11" s="1"/>
  <c r="CC132" i="2"/>
  <c r="CC144" i="2" s="1"/>
  <c r="CC146" i="2" s="1"/>
  <c r="CC147" i="2" s="1"/>
  <c r="CD132" i="2"/>
  <c r="CD144" i="2" s="1"/>
  <c r="CD146" i="2" s="1"/>
  <c r="CD147" i="2" s="1"/>
  <c r="BY29" i="2"/>
  <c r="CL70" i="11"/>
  <c r="W22" i="11"/>
  <c r="W175" i="11" s="1"/>
  <c r="W196" i="11"/>
  <c r="CD70" i="11"/>
  <c r="CN134" i="2"/>
  <c r="CN144" i="2" s="1"/>
  <c r="CN146" i="2" s="1"/>
  <c r="CN147" i="2" s="1"/>
  <c r="CN148" i="11"/>
  <c r="CN349" i="2"/>
  <c r="CG212" i="11"/>
  <c r="CH221" i="11"/>
  <c r="CE118" i="2"/>
  <c r="CF117" i="2" s="1"/>
  <c r="CI70" i="11"/>
  <c r="CJ212" i="11"/>
  <c r="CC349" i="2"/>
  <c r="CI118" i="2"/>
  <c r="CJ117" i="2" s="1"/>
  <c r="CJ120" i="2" s="1"/>
  <c r="CJ125" i="2" s="1"/>
  <c r="CJ219" i="2" s="1"/>
  <c r="CI212" i="11"/>
  <c r="CM118" i="2"/>
  <c r="CM212" i="11"/>
  <c r="CK118" i="2"/>
  <c r="CK212" i="11"/>
  <c r="CH118" i="2"/>
  <c r="CI117" i="2" s="1"/>
  <c r="CI120" i="2" s="1"/>
  <c r="CI125" i="2" s="1"/>
  <c r="CI219" i="2" s="1"/>
  <c r="CH212" i="11"/>
  <c r="CF118" i="2"/>
  <c r="CG117" i="2" s="1"/>
  <c r="CG120" i="2" s="1"/>
  <c r="CG125" i="2" s="1"/>
  <c r="CG219" i="2" s="1"/>
  <c r="CF212" i="11"/>
  <c r="CN118" i="2"/>
  <c r="CN212" i="11"/>
  <c r="W49" i="11"/>
  <c r="BC187" i="11"/>
  <c r="CK70" i="11"/>
  <c r="CH70" i="11"/>
  <c r="CC98" i="2"/>
  <c r="CC100" i="2" s="1"/>
  <c r="CC109" i="2" s="1"/>
  <c r="CF70" i="11"/>
  <c r="P419" i="2"/>
  <c r="P176" i="11"/>
  <c r="V38" i="11"/>
  <c r="V199" i="11" s="1"/>
  <c r="CN13" i="11"/>
  <c r="Q208" i="2"/>
  <c r="AT32" i="11"/>
  <c r="AT197" i="11" s="1"/>
  <c r="E193" i="9"/>
  <c r="AT75" i="11"/>
  <c r="AT77" i="11" s="1"/>
  <c r="AU112" i="11"/>
  <c r="CJ70" i="11"/>
  <c r="CE142" i="11"/>
  <c r="CE70" i="11"/>
  <c r="CG70" i="11"/>
  <c r="CM142" i="11"/>
  <c r="CM70" i="11"/>
  <c r="CK221" i="11"/>
  <c r="CJ221" i="11"/>
  <c r="J72" i="9"/>
  <c r="CP283" i="2"/>
  <c r="CP285" i="2" s="1"/>
  <c r="CC140" i="11"/>
  <c r="CC136" i="11"/>
  <c r="CC146" i="11"/>
  <c r="CP144" i="11"/>
  <c r="AF23" i="11"/>
  <c r="AH23" i="11" s="1"/>
  <c r="AD166" i="11"/>
  <c r="AD62" i="11"/>
  <c r="AD105" i="11"/>
  <c r="AE7" i="11"/>
  <c r="AF48" i="11"/>
  <c r="AQ79" i="11"/>
  <c r="AQ84" i="11" s="1"/>
  <c r="AQ71" i="11"/>
  <c r="V119" i="11"/>
  <c r="V130" i="11"/>
  <c r="W170" i="11"/>
  <c r="W173" i="11" s="1"/>
  <c r="W179" i="11" s="1"/>
  <c r="W109" i="11"/>
  <c r="W117" i="11" s="1"/>
  <c r="Z450" i="2"/>
  <c r="Z452" i="2" s="1"/>
  <c r="Z95" i="11" s="1"/>
  <c r="AA447" i="2"/>
  <c r="AA448" i="2" s="1"/>
  <c r="AY31" i="11"/>
  <c r="V52" i="11"/>
  <c r="Y460" i="2"/>
  <c r="U132" i="11"/>
  <c r="AU14" i="11"/>
  <c r="AU184" i="11" s="1"/>
  <c r="AU224" i="11"/>
  <c r="AU226" i="11" s="1"/>
  <c r="AW31" i="11"/>
  <c r="G30" i="9" s="1"/>
  <c r="G218" i="9" s="1"/>
  <c r="G219" i="9" s="1"/>
  <c r="G171" i="9" s="1"/>
  <c r="AT91" i="11"/>
  <c r="AT127" i="11" s="1"/>
  <c r="AR66" i="11"/>
  <c r="AR68" i="11" s="1"/>
  <c r="BD21" i="11"/>
  <c r="Z454" i="2"/>
  <c r="Y456" i="2"/>
  <c r="Y458" i="2" s="1"/>
  <c r="BE16" i="11"/>
  <c r="BE223" i="11" s="1"/>
  <c r="X114" i="11"/>
  <c r="X115" i="11" s="1"/>
  <c r="X97" i="11"/>
  <c r="BJ81" i="11"/>
  <c r="BA125" i="11"/>
  <c r="BB82" i="11"/>
  <c r="BB125" i="11" s="1"/>
  <c r="X462" i="2"/>
  <c r="BY35" i="2" l="1"/>
  <c r="BY13" i="11" s="1"/>
  <c r="BY33" i="2"/>
  <c r="BY102" i="2"/>
  <c r="BY105" i="2" s="1"/>
  <c r="BY109" i="2" s="1"/>
  <c r="P179" i="11"/>
  <c r="P196" i="11"/>
  <c r="P201" i="11" s="1"/>
  <c r="X22" i="11"/>
  <c r="X175" i="11" s="1"/>
  <c r="X196" i="11"/>
  <c r="CN150" i="11"/>
  <c r="CN70" i="11"/>
  <c r="CP148" i="11"/>
  <c r="CE120" i="2"/>
  <c r="CE125" i="2" s="1"/>
  <c r="CE219" i="2" s="1"/>
  <c r="CF120" i="2"/>
  <c r="CF125" i="2" s="1"/>
  <c r="CF219" i="2" s="1"/>
  <c r="CL117" i="2"/>
  <c r="CL120" i="2" s="1"/>
  <c r="CL125" i="2" s="1"/>
  <c r="CL219" i="2" s="1"/>
  <c r="CK120" i="2"/>
  <c r="CK125" i="2" s="1"/>
  <c r="CK219" i="2" s="1"/>
  <c r="CC118" i="2"/>
  <c r="CD117" i="2" s="1"/>
  <c r="CD120" i="2" s="1"/>
  <c r="CD125" i="2" s="1"/>
  <c r="CD219" i="2" s="1"/>
  <c r="CC212" i="11"/>
  <c r="CN117" i="2"/>
  <c r="CN120" i="2" s="1"/>
  <c r="CN125" i="2" s="1"/>
  <c r="CN219" i="2" s="1"/>
  <c r="CM120" i="2"/>
  <c r="CM125" i="2" s="1"/>
  <c r="CM219" i="2" s="1"/>
  <c r="CH120" i="2"/>
  <c r="CH125" i="2" s="1"/>
  <c r="CH219" i="2" s="1"/>
  <c r="AU177" i="11"/>
  <c r="AW177" i="11" s="1"/>
  <c r="AW112" i="11"/>
  <c r="G110" i="9" s="1"/>
  <c r="G165" i="9" s="1"/>
  <c r="AU171" i="11"/>
  <c r="AW171" i="11" s="1"/>
  <c r="F23" i="9"/>
  <c r="BD187" i="11"/>
  <c r="P42" i="11"/>
  <c r="W38" i="11"/>
  <c r="Q212" i="2"/>
  <c r="AU32" i="11"/>
  <c r="AU197" i="11" s="1"/>
  <c r="CP13" i="11"/>
  <c r="J13" i="9" s="1"/>
  <c r="CN221" i="11"/>
  <c r="AU75" i="11"/>
  <c r="AY112" i="11"/>
  <c r="AY171" i="11" s="1"/>
  <c r="AJ23" i="11"/>
  <c r="AJ183" i="11" s="1"/>
  <c r="AW183" i="11" s="1"/>
  <c r="CP349" i="2"/>
  <c r="J142" i="9"/>
  <c r="J144" i="9" s="1"/>
  <c r="CP146" i="11"/>
  <c r="CC13" i="11"/>
  <c r="CC142" i="11"/>
  <c r="CP140" i="11"/>
  <c r="CC138" i="11"/>
  <c r="CP136" i="11"/>
  <c r="CC70" i="11"/>
  <c r="AF7" i="11"/>
  <c r="AE166" i="11"/>
  <c r="AE105" i="11"/>
  <c r="AE62" i="11"/>
  <c r="AF198" i="11"/>
  <c r="AH198" i="11" s="1"/>
  <c r="AH48" i="11"/>
  <c r="F46" i="9" s="1"/>
  <c r="F192" i="9" s="1"/>
  <c r="AJ48" i="11"/>
  <c r="AR79" i="11"/>
  <c r="AR84" i="11" s="1"/>
  <c r="AR71" i="11"/>
  <c r="AA450" i="2"/>
  <c r="AA452" i="2" s="1"/>
  <c r="AA95" i="11" s="1"/>
  <c r="AB447" i="2"/>
  <c r="AB448" i="2" s="1"/>
  <c r="BJ123" i="11"/>
  <c r="BL81" i="11"/>
  <c r="H79" i="9" s="1"/>
  <c r="H121" i="9" s="1"/>
  <c r="X170" i="11"/>
  <c r="X173" i="11" s="1"/>
  <c r="X109" i="11"/>
  <c r="X117" i="11" s="1"/>
  <c r="AY14" i="11"/>
  <c r="Z460" i="2"/>
  <c r="AA454" i="2"/>
  <c r="Z456" i="2"/>
  <c r="Z458" i="2" s="1"/>
  <c r="AS66" i="11"/>
  <c r="AS68" i="11" s="1"/>
  <c r="W119" i="11"/>
  <c r="W130" i="11"/>
  <c r="V132" i="11"/>
  <c r="Y114" i="11"/>
  <c r="Y115" i="11" s="1"/>
  <c r="Y97" i="11"/>
  <c r="AZ31" i="11"/>
  <c r="AZ224" i="11" s="1"/>
  <c r="AZ226" i="11" s="1"/>
  <c r="AZ177" i="11" s="1"/>
  <c r="X49" i="11"/>
  <c r="W52" i="11"/>
  <c r="BC82" i="11"/>
  <c r="BC125" i="11" s="1"/>
  <c r="AU91" i="11"/>
  <c r="BN81" i="11"/>
  <c r="AY224" i="11"/>
  <c r="AY226" i="11" s="1"/>
  <c r="AY177" i="11" s="1"/>
  <c r="AW14" i="11"/>
  <c r="G14" i="9" s="1"/>
  <c r="G178" i="9" s="1"/>
  <c r="BE21" i="11"/>
  <c r="BE187" i="11" s="1"/>
  <c r="AT128" i="11"/>
  <c r="Y462" i="2"/>
  <c r="BF16" i="11"/>
  <c r="BY118" i="2" l="1"/>
  <c r="BY120" i="2" s="1"/>
  <c r="BY125" i="2" s="1"/>
  <c r="BY219" i="2" s="1"/>
  <c r="BY212" i="11"/>
  <c r="CA13" i="11"/>
  <c r="I13" i="9" s="1"/>
  <c r="I215" i="9" s="1"/>
  <c r="BY221" i="11"/>
  <c r="X179" i="11"/>
  <c r="Y22" i="11"/>
  <c r="Y175" i="11" s="1"/>
  <c r="Y196" i="11"/>
  <c r="CP150" i="11"/>
  <c r="J146" i="9"/>
  <c r="J148" i="9" s="1"/>
  <c r="CC120" i="2"/>
  <c r="CC125" i="2" s="1"/>
  <c r="CC219" i="2" s="1"/>
  <c r="AJ198" i="11"/>
  <c r="AY184" i="11"/>
  <c r="AW197" i="11"/>
  <c r="AW32" i="11"/>
  <c r="G31" i="9" s="1"/>
  <c r="G191" i="9" s="1"/>
  <c r="AY32" i="11"/>
  <c r="W199" i="11"/>
  <c r="X38" i="11"/>
  <c r="Q216" i="2"/>
  <c r="Q219" i="2" s="1"/>
  <c r="AY75" i="11"/>
  <c r="AZ112" i="11"/>
  <c r="AZ171" i="11" s="1"/>
  <c r="AU77" i="11"/>
  <c r="AW75" i="11"/>
  <c r="CP138" i="11"/>
  <c r="J134" i="9"/>
  <c r="J136" i="9" s="1"/>
  <c r="CP70" i="11"/>
  <c r="J68" i="9" s="1"/>
  <c r="J138" i="9"/>
  <c r="J140" i="9" s="1"/>
  <c r="CP142" i="11"/>
  <c r="CD221" i="11"/>
  <c r="AK23" i="11"/>
  <c r="AK203" i="11" s="1"/>
  <c r="AW203" i="11" s="1"/>
  <c r="G197" i="9" s="1"/>
  <c r="AK48" i="11"/>
  <c r="AK198" i="11" s="1"/>
  <c r="AH7" i="11"/>
  <c r="AF105" i="11"/>
  <c r="AF166" i="11"/>
  <c r="AF62" i="11"/>
  <c r="AH62" i="11" s="1"/>
  <c r="AB450" i="2"/>
  <c r="AB452" i="2" s="1"/>
  <c r="AB95" i="11" s="1"/>
  <c r="AC447" i="2"/>
  <c r="BA31" i="11"/>
  <c r="BA224" i="11" s="1"/>
  <c r="BA226" i="11" s="1"/>
  <c r="BA177" i="11" s="1"/>
  <c r="AA460" i="2"/>
  <c r="AU127" i="11"/>
  <c r="AW91" i="11"/>
  <c r="G89" i="9" s="1"/>
  <c r="G125" i="9" s="1"/>
  <c r="G126" i="9" s="1"/>
  <c r="AZ14" i="11"/>
  <c r="AZ184" i="11" s="1"/>
  <c r="AW184" i="11"/>
  <c r="BN123" i="11"/>
  <c r="W132" i="11"/>
  <c r="AB454" i="2"/>
  <c r="AA456" i="2"/>
  <c r="AA458" i="2" s="1"/>
  <c r="X130" i="11"/>
  <c r="X119" i="11"/>
  <c r="BL123" i="11"/>
  <c r="BG16" i="11"/>
  <c r="AT66" i="11"/>
  <c r="AT68" i="11" s="1"/>
  <c r="BD82" i="11"/>
  <c r="BD125" i="11" s="1"/>
  <c r="Y170" i="11"/>
  <c r="Y173" i="11" s="1"/>
  <c r="Y179" i="11" s="1"/>
  <c r="Y109" i="11"/>
  <c r="Y117" i="11" s="1"/>
  <c r="BO81" i="11"/>
  <c r="BO123" i="11" s="1"/>
  <c r="Y49" i="11"/>
  <c r="X52" i="11"/>
  <c r="Z114" i="11"/>
  <c r="Z115" i="11" s="1"/>
  <c r="Z97" i="11"/>
  <c r="AY91" i="11"/>
  <c r="BF21" i="11"/>
  <c r="BF223" i="11"/>
  <c r="AS71" i="11"/>
  <c r="AS79" i="11"/>
  <c r="AS84" i="11" s="1"/>
  <c r="Z462" i="2"/>
  <c r="CC221" i="11" l="1"/>
  <c r="J215" i="9"/>
  <c r="Z22" i="11"/>
  <c r="Z175" i="11" s="1"/>
  <c r="Z196" i="11"/>
  <c r="AY197" i="11"/>
  <c r="BF187" i="11"/>
  <c r="Q419" i="2"/>
  <c r="Q176" i="11"/>
  <c r="Q196" i="11" s="1"/>
  <c r="S196" i="11" s="1"/>
  <c r="AZ32" i="11"/>
  <c r="AZ197" i="11" s="1"/>
  <c r="Y38" i="11"/>
  <c r="X199" i="11"/>
  <c r="G73" i="9"/>
  <c r="G75" i="9" s="1"/>
  <c r="AW77" i="11"/>
  <c r="AZ75" i="11"/>
  <c r="AZ77" i="11" s="1"/>
  <c r="BA112" i="11"/>
  <c r="BA171" i="11" s="1"/>
  <c r="AY77" i="11"/>
  <c r="AL23" i="11"/>
  <c r="AH105" i="11"/>
  <c r="AH166" i="11"/>
  <c r="AJ7" i="11"/>
  <c r="AL48" i="11"/>
  <c r="AL198" i="11" s="1"/>
  <c r="AA462" i="2"/>
  <c r="AT79" i="11"/>
  <c r="AT84" i="11" s="1"/>
  <c r="AT71" i="11"/>
  <c r="BB31" i="11"/>
  <c r="BB224" i="11" s="1"/>
  <c r="BB226" i="11" s="1"/>
  <c r="BB177" i="11" s="1"/>
  <c r="AB460" i="2"/>
  <c r="AZ91" i="11"/>
  <c r="AZ127" i="11" s="1"/>
  <c r="AZ128" i="11" s="1"/>
  <c r="AA114" i="11"/>
  <c r="AA115" i="11" s="1"/>
  <c r="AA97" i="11"/>
  <c r="X132" i="11"/>
  <c r="Y130" i="11"/>
  <c r="Y119" i="11"/>
  <c r="BE82" i="11"/>
  <c r="Z49" i="11"/>
  <c r="Y52" i="11"/>
  <c r="AC454" i="2"/>
  <c r="AB456" i="2"/>
  <c r="AB458" i="2" s="1"/>
  <c r="AU66" i="11"/>
  <c r="BH16" i="11"/>
  <c r="BA14" i="11"/>
  <c r="BA184" i="11" s="1"/>
  <c r="BG21" i="11"/>
  <c r="BP81" i="11"/>
  <c r="BP123" i="11" s="1"/>
  <c r="AU128" i="11"/>
  <c r="AW127" i="11"/>
  <c r="AW128" i="11" s="1"/>
  <c r="AY127" i="11"/>
  <c r="Z170" i="11"/>
  <c r="Z173" i="11" s="1"/>
  <c r="Z109" i="11"/>
  <c r="Z117" i="11" s="1"/>
  <c r="BG223" i="11"/>
  <c r="Z179" i="11" l="1"/>
  <c r="AA22" i="11"/>
  <c r="AA175" i="11" s="1"/>
  <c r="AA196" i="11"/>
  <c r="BG187" i="11"/>
  <c r="S39" i="11"/>
  <c r="Q42" i="11"/>
  <c r="BA32" i="11"/>
  <c r="BA197" i="11" s="1"/>
  <c r="S176" i="11"/>
  <c r="Q179" i="11"/>
  <c r="Y199" i="11"/>
  <c r="Z38" i="11"/>
  <c r="BA75" i="11"/>
  <c r="BA77" i="11" s="1"/>
  <c r="BB112" i="11"/>
  <c r="BB171" i="11" s="1"/>
  <c r="AM23" i="11"/>
  <c r="AM48" i="11"/>
  <c r="AM198" i="11" s="1"/>
  <c r="AJ105" i="11"/>
  <c r="AJ62" i="11"/>
  <c r="AJ166" i="11"/>
  <c r="AK7" i="11"/>
  <c r="BB14" i="11"/>
  <c r="BB184" i="11" s="1"/>
  <c r="AB462" i="2"/>
  <c r="AY128" i="11"/>
  <c r="AU68" i="11"/>
  <c r="AW66" i="11"/>
  <c r="AB114" i="11"/>
  <c r="AB115" i="11" s="1"/>
  <c r="AB97" i="11"/>
  <c r="AA49" i="11"/>
  <c r="Z52" i="11"/>
  <c r="BI16" i="11"/>
  <c r="BI223" i="11" s="1"/>
  <c r="BQ81" i="11"/>
  <c r="BQ123" i="11" s="1"/>
  <c r="AA170" i="11"/>
  <c r="AA173" i="11" s="1"/>
  <c r="AA179" i="11" s="1"/>
  <c r="AA109" i="11"/>
  <c r="AA117" i="11" s="1"/>
  <c r="BH21" i="11"/>
  <c r="Z119" i="11"/>
  <c r="Z130" i="11"/>
  <c r="Y132" i="11"/>
  <c r="BF82" i="11"/>
  <c r="BF125" i="11" s="1"/>
  <c r="BA91" i="11"/>
  <c r="BC31" i="11"/>
  <c r="BC224" i="11" s="1"/>
  <c r="BC226" i="11" s="1"/>
  <c r="BC177" i="11" s="1"/>
  <c r="AY66" i="11"/>
  <c r="BH223" i="11"/>
  <c r="AD454" i="2"/>
  <c r="AC456" i="2"/>
  <c r="AC458" i="2" s="1"/>
  <c r="BE125" i="11"/>
  <c r="AB22" i="11" l="1"/>
  <c r="AB175" i="11" s="1"/>
  <c r="AB196" i="11"/>
  <c r="BH187" i="11"/>
  <c r="BB32" i="11"/>
  <c r="BB197" i="11" s="1"/>
  <c r="E38" i="9"/>
  <c r="S42" i="11"/>
  <c r="U176" i="11"/>
  <c r="U196" i="11" s="1"/>
  <c r="S201" i="11"/>
  <c r="Q201" i="11"/>
  <c r="E170" i="9"/>
  <c r="E173" i="9" s="1"/>
  <c r="S179" i="11"/>
  <c r="Z199" i="11"/>
  <c r="AA38" i="11"/>
  <c r="BB75" i="11"/>
  <c r="BB77" i="11" s="1"/>
  <c r="BC112" i="11"/>
  <c r="BC171" i="11" s="1"/>
  <c r="AN23" i="11"/>
  <c r="AN48" i="11"/>
  <c r="AN198" i="11" s="1"/>
  <c r="AK166" i="11"/>
  <c r="AK62" i="11"/>
  <c r="AK105" i="11"/>
  <c r="AL7" i="11"/>
  <c r="BG82" i="11"/>
  <c r="BG125" i="11" s="1"/>
  <c r="AD456" i="2"/>
  <c r="AD458" i="2" s="1"/>
  <c r="AE454" i="2"/>
  <c r="AB170" i="11"/>
  <c r="AB173" i="11" s="1"/>
  <c r="AB179" i="11" s="1"/>
  <c r="AB109" i="11"/>
  <c r="AB117" i="11" s="1"/>
  <c r="AA130" i="11"/>
  <c r="AA119" i="11"/>
  <c r="BJ16" i="11"/>
  <c r="BL16" i="11" s="1"/>
  <c r="BB91" i="11"/>
  <c r="BB127" i="11" s="1"/>
  <c r="BB128" i="11" s="1"/>
  <c r="Z132" i="11"/>
  <c r="AB49" i="11"/>
  <c r="AA52" i="11"/>
  <c r="BA127" i="11"/>
  <c r="AZ66" i="11"/>
  <c r="AZ68" i="11" s="1"/>
  <c r="AY68" i="11"/>
  <c r="G64" i="9"/>
  <c r="G66" i="9" s="1"/>
  <c r="AW68" i="11"/>
  <c r="BR81" i="11"/>
  <c r="BR123" i="11" s="1"/>
  <c r="BD31" i="11"/>
  <c r="BD224" i="11" s="1"/>
  <c r="BD226" i="11" s="1"/>
  <c r="BD177" i="11" s="1"/>
  <c r="BI21" i="11"/>
  <c r="BI187" i="11" s="1"/>
  <c r="AU71" i="11"/>
  <c r="AU79" i="11"/>
  <c r="AU84" i="11" s="1"/>
  <c r="BC14" i="11"/>
  <c r="BC184" i="11" s="1"/>
  <c r="AA199" i="11" l="1"/>
  <c r="U179" i="11"/>
  <c r="E190" i="9"/>
  <c r="E195" i="9" s="1"/>
  <c r="E40" i="9"/>
  <c r="BC32" i="11"/>
  <c r="BC197" i="11" s="1"/>
  <c r="U201" i="11"/>
  <c r="U42" i="11"/>
  <c r="AB38" i="11"/>
  <c r="BC75" i="11"/>
  <c r="BD112" i="11"/>
  <c r="BD171" i="11" s="1"/>
  <c r="AO23" i="11"/>
  <c r="AM7" i="11"/>
  <c r="AO48" i="11"/>
  <c r="AO198" i="11" s="1"/>
  <c r="AL105" i="11"/>
  <c r="AL62" i="11"/>
  <c r="AL166" i="11"/>
  <c r="AY79" i="11"/>
  <c r="AY84" i="11" s="1"/>
  <c r="AY71" i="11"/>
  <c r="H16" i="9"/>
  <c r="AB52" i="11"/>
  <c r="BS81" i="11"/>
  <c r="BS123" i="11" s="1"/>
  <c r="AA132" i="11"/>
  <c r="AW79" i="11"/>
  <c r="AW84" i="11" s="1"/>
  <c r="AW71" i="11"/>
  <c r="BC91" i="11"/>
  <c r="BC127" i="11" s="1"/>
  <c r="BC128" i="11" s="1"/>
  <c r="BE31" i="11"/>
  <c r="BE224" i="11" s="1"/>
  <c r="BE226" i="11" s="1"/>
  <c r="BE177" i="11" s="1"/>
  <c r="G77" i="9"/>
  <c r="G82" i="9" s="1"/>
  <c r="G69" i="9"/>
  <c r="AZ79" i="11"/>
  <c r="AZ84" i="11" s="1"/>
  <c r="AZ71" i="11"/>
  <c r="AB119" i="11"/>
  <c r="AB130" i="11"/>
  <c r="BJ21" i="11"/>
  <c r="BL21" i="11" s="1"/>
  <c r="BJ223" i="11"/>
  <c r="BD14" i="11"/>
  <c r="BD184" i="11" s="1"/>
  <c r="BA128" i="11"/>
  <c r="AF454" i="2"/>
  <c r="AF456" i="2" s="1"/>
  <c r="AE456" i="2"/>
  <c r="AE458" i="2" s="1"/>
  <c r="BA66" i="11"/>
  <c r="BH82" i="11"/>
  <c r="BH125" i="11" s="1"/>
  <c r="BN16" i="11"/>
  <c r="BJ187" i="11" l="1"/>
  <c r="BL187" i="11" s="1"/>
  <c r="AB199" i="11"/>
  <c r="V176" i="11"/>
  <c r="V196" i="11" s="1"/>
  <c r="BD32" i="11"/>
  <c r="BD197" i="11" s="1"/>
  <c r="AC38" i="11"/>
  <c r="BD75" i="11"/>
  <c r="BD77" i="11" s="1"/>
  <c r="BE112" i="11"/>
  <c r="BE171" i="11" s="1"/>
  <c r="BC77" i="11"/>
  <c r="AP23" i="11"/>
  <c r="AF458" i="2"/>
  <c r="AM105" i="11"/>
  <c r="AM62" i="11"/>
  <c r="AM166" i="11"/>
  <c r="AP48" i="11"/>
  <c r="AP198" i="11" s="1"/>
  <c r="AN7" i="11"/>
  <c r="BO16" i="11"/>
  <c r="BO223" i="11" s="1"/>
  <c r="BI82" i="11"/>
  <c r="BI125" i="11" s="1"/>
  <c r="H217" i="9"/>
  <c r="BE14" i="11"/>
  <c r="BE184" i="11" s="1"/>
  <c r="BD91" i="11"/>
  <c r="BF31" i="11"/>
  <c r="BF224" i="11" s="1"/>
  <c r="BF226" i="11" s="1"/>
  <c r="BF177" i="11" s="1"/>
  <c r="BA68" i="11"/>
  <c r="H21" i="9"/>
  <c r="BN223" i="11"/>
  <c r="BB66" i="11"/>
  <c r="BB68" i="11" s="1"/>
  <c r="BN21" i="11"/>
  <c r="BN187" i="11" s="1"/>
  <c r="BT81" i="11"/>
  <c r="BT123" i="11" s="1"/>
  <c r="AB132" i="11"/>
  <c r="H181" i="9" l="1"/>
  <c r="AC199" i="11"/>
  <c r="BE32" i="11"/>
  <c r="BE197" i="11" s="1"/>
  <c r="AD38" i="11"/>
  <c r="V42" i="11"/>
  <c r="V201" i="11"/>
  <c r="V179" i="11"/>
  <c r="AH176" i="11"/>
  <c r="F170" i="9" s="1"/>
  <c r="BE75" i="11"/>
  <c r="BF112" i="11"/>
  <c r="BF171" i="11" s="1"/>
  <c r="AQ23" i="11"/>
  <c r="AQ48" i="11"/>
  <c r="AQ198" i="11" s="1"/>
  <c r="AN166" i="11"/>
  <c r="AN62" i="11"/>
  <c r="AN105" i="11"/>
  <c r="AO7" i="11"/>
  <c r="BG31" i="11"/>
  <c r="BG224" i="11" s="1"/>
  <c r="BG226" i="11" s="1"/>
  <c r="BG177" i="11" s="1"/>
  <c r="BA79" i="11"/>
  <c r="BA84" i="11" s="1"/>
  <c r="BA71" i="11"/>
  <c r="BJ82" i="11"/>
  <c r="BO21" i="11"/>
  <c r="BD127" i="11"/>
  <c r="BB79" i="11"/>
  <c r="BB84" i="11" s="1"/>
  <c r="BB71" i="11"/>
  <c r="BE91" i="11"/>
  <c r="BE127" i="11" s="1"/>
  <c r="BE128" i="11" s="1"/>
  <c r="BP16" i="11"/>
  <c r="BP223" i="11" s="1"/>
  <c r="BU81" i="11"/>
  <c r="BU123" i="11" s="1"/>
  <c r="BF14" i="11"/>
  <c r="BF184" i="11" s="1"/>
  <c r="BC66" i="11"/>
  <c r="BO187" i="11" l="1"/>
  <c r="AD199" i="11"/>
  <c r="W201" i="11"/>
  <c r="W42" i="11"/>
  <c r="BF32" i="11"/>
  <c r="BF197" i="11" s="1"/>
  <c r="AE38" i="11"/>
  <c r="BE77" i="11"/>
  <c r="BF75" i="11"/>
  <c r="BF77" i="11" s="1"/>
  <c r="BG112" i="11"/>
  <c r="BG171" i="11" s="1"/>
  <c r="AR23" i="11"/>
  <c r="AP7" i="11"/>
  <c r="AR48" i="11"/>
  <c r="AR198" i="11" s="1"/>
  <c r="AO166" i="11"/>
  <c r="AO105" i="11"/>
  <c r="AO62" i="11"/>
  <c r="BQ16" i="11"/>
  <c r="BQ223" i="11" s="1"/>
  <c r="BF91" i="11"/>
  <c r="BV81" i="11"/>
  <c r="BV123" i="11" s="1"/>
  <c r="BD128" i="11"/>
  <c r="BC68" i="11"/>
  <c r="BG14" i="11"/>
  <c r="BG184" i="11" s="1"/>
  <c r="BH31" i="11"/>
  <c r="BH224" i="11" s="1"/>
  <c r="BH226" i="11" s="1"/>
  <c r="BH177" i="11" s="1"/>
  <c r="BN82" i="11"/>
  <c r="AW176" i="11"/>
  <c r="G170" i="9" s="1"/>
  <c r="BD66" i="11"/>
  <c r="BD68" i="11" s="1"/>
  <c r="BP21" i="11"/>
  <c r="BJ125" i="11"/>
  <c r="BL82" i="11"/>
  <c r="H80" i="9" s="1"/>
  <c r="BP187" i="11" l="1"/>
  <c r="BG32" i="11"/>
  <c r="BG197" i="11" s="1"/>
  <c r="AF38" i="11"/>
  <c r="AE199" i="11"/>
  <c r="BG75" i="11"/>
  <c r="BG77" i="11" s="1"/>
  <c r="BH112" i="11"/>
  <c r="BH171" i="11" s="1"/>
  <c r="AS23" i="11"/>
  <c r="AS48" i="11"/>
  <c r="AS198" i="11" s="1"/>
  <c r="AP166" i="11"/>
  <c r="AP105" i="11"/>
  <c r="AP62" i="11"/>
  <c r="AQ7" i="11"/>
  <c r="BH14" i="11"/>
  <c r="BH184" i="11" s="1"/>
  <c r="BQ21" i="11"/>
  <c r="BC79" i="11"/>
  <c r="BC84" i="11" s="1"/>
  <c r="BC71" i="11"/>
  <c r="BG91" i="11"/>
  <c r="BG127" i="11" s="1"/>
  <c r="BG128" i="11" s="1"/>
  <c r="BF127" i="11"/>
  <c r="BE66" i="11"/>
  <c r="BL125" i="11"/>
  <c r="BO82" i="11"/>
  <c r="BO125" i="11" s="1"/>
  <c r="BW81" i="11"/>
  <c r="BW123" i="11" s="1"/>
  <c r="BD79" i="11"/>
  <c r="BD84" i="11" s="1"/>
  <c r="BD71" i="11"/>
  <c r="BI31" i="11"/>
  <c r="BI224" i="11" s="1"/>
  <c r="BI226" i="11" s="1"/>
  <c r="BI177" i="11" s="1"/>
  <c r="BN125" i="11"/>
  <c r="BR16" i="11"/>
  <c r="BR223" i="11" s="1"/>
  <c r="BQ187" i="11" l="1"/>
  <c r="AJ38" i="11"/>
  <c r="AJ199" i="11" s="1"/>
  <c r="X201" i="11"/>
  <c r="X42" i="11"/>
  <c r="AF199" i="11"/>
  <c r="AH199" i="11" s="1"/>
  <c r="AH38" i="11"/>
  <c r="BH32" i="11"/>
  <c r="BH197" i="11" s="1"/>
  <c r="BH75" i="11"/>
  <c r="BH77" i="11" s="1"/>
  <c r="BI112" i="11"/>
  <c r="BI171" i="11" s="1"/>
  <c r="AT23" i="11"/>
  <c r="AQ166" i="11"/>
  <c r="AQ105" i="11"/>
  <c r="AQ62" i="11"/>
  <c r="AT48" i="11"/>
  <c r="AT198" i="11" s="1"/>
  <c r="AR7" i="11"/>
  <c r="H123" i="9"/>
  <c r="BE68" i="11"/>
  <c r="BF66" i="11"/>
  <c r="BF68" i="11" s="1"/>
  <c r="BJ31" i="11"/>
  <c r="BF128" i="11"/>
  <c r="BX81" i="11"/>
  <c r="BX123" i="11" s="1"/>
  <c r="BP82" i="11"/>
  <c r="BH91" i="11"/>
  <c r="BH127" i="11" s="1"/>
  <c r="BH128" i="11" s="1"/>
  <c r="BI14" i="11"/>
  <c r="BI184" i="11" s="1"/>
  <c r="BR21" i="11"/>
  <c r="BS16" i="11"/>
  <c r="BS223" i="11" s="1"/>
  <c r="BR187" i="11" l="1"/>
  <c r="BI32" i="11"/>
  <c r="BI197" i="11" s="1"/>
  <c r="F37" i="9"/>
  <c r="AK38" i="11"/>
  <c r="AK199" i="11" s="1"/>
  <c r="BI75" i="11"/>
  <c r="BI77" i="11" s="1"/>
  <c r="BJ112" i="11"/>
  <c r="AU23" i="11"/>
  <c r="AW23" i="11" s="1"/>
  <c r="AU48" i="11"/>
  <c r="AU198" i="11" s="1"/>
  <c r="AR166" i="11"/>
  <c r="AR105" i="11"/>
  <c r="AR62" i="11"/>
  <c r="AS7" i="11"/>
  <c r="BJ14" i="11"/>
  <c r="BJ184" i="11" s="1"/>
  <c r="BI91" i="11"/>
  <c r="BI127" i="11" s="1"/>
  <c r="BI128" i="11" s="1"/>
  <c r="BE79" i="11"/>
  <c r="BE84" i="11" s="1"/>
  <c r="BE71" i="11"/>
  <c r="BN31" i="11"/>
  <c r="BF79" i="11"/>
  <c r="BF84" i="11" s="1"/>
  <c r="BF71" i="11"/>
  <c r="BS21" i="11"/>
  <c r="BG66" i="11"/>
  <c r="BG68" i="11" s="1"/>
  <c r="BQ82" i="11"/>
  <c r="BQ125" i="11" s="1"/>
  <c r="BY81" i="11"/>
  <c r="BJ224" i="11"/>
  <c r="BJ226" i="11" s="1"/>
  <c r="BL31" i="11"/>
  <c r="H30" i="9" s="1"/>
  <c r="H218" i="9" s="1"/>
  <c r="H219" i="9" s="1"/>
  <c r="H171" i="9" s="1"/>
  <c r="BP125" i="11"/>
  <c r="BT16" i="11"/>
  <c r="BJ177" i="11" l="1"/>
  <c r="BL177" i="11" s="1"/>
  <c r="G23" i="9"/>
  <c r="BL112" i="11"/>
  <c r="H110" i="9" s="1"/>
  <c r="H165" i="9" s="1"/>
  <c r="BJ171" i="11"/>
  <c r="BL171" i="11" s="1"/>
  <c r="BS187" i="11"/>
  <c r="AL38" i="11"/>
  <c r="AL199" i="11" s="1"/>
  <c r="BJ32" i="11"/>
  <c r="BJ197" i="11" s="1"/>
  <c r="F193" i="9"/>
  <c r="Y201" i="11"/>
  <c r="Y42" i="11"/>
  <c r="BJ75" i="11"/>
  <c r="BN112" i="11"/>
  <c r="BN171" i="11" s="1"/>
  <c r="AY23" i="11"/>
  <c r="AY183" i="11" s="1"/>
  <c r="BL183" i="11" s="1"/>
  <c r="AW198" i="11"/>
  <c r="AW48" i="11"/>
  <c r="G46" i="9" s="1"/>
  <c r="G192" i="9" s="1"/>
  <c r="AS166" i="11"/>
  <c r="AS105" i="11"/>
  <c r="AS62" i="11"/>
  <c r="AT7" i="11"/>
  <c r="AY48" i="11"/>
  <c r="BJ91" i="11"/>
  <c r="BU16" i="11"/>
  <c r="BN224" i="11"/>
  <c r="BN226" i="11" s="1"/>
  <c r="BN177" i="11" s="1"/>
  <c r="BN14" i="11"/>
  <c r="BR82" i="11"/>
  <c r="BT223" i="11"/>
  <c r="BG79" i="11"/>
  <c r="BG84" i="11" s="1"/>
  <c r="BG71" i="11"/>
  <c r="BT21" i="11"/>
  <c r="BL14" i="11"/>
  <c r="H14" i="9" s="1"/>
  <c r="H178" i="9" s="1"/>
  <c r="BH66" i="11"/>
  <c r="BH68" i="11" s="1"/>
  <c r="CC81" i="11"/>
  <c r="BY123" i="11"/>
  <c r="CA81" i="11"/>
  <c r="I79" i="9" s="1"/>
  <c r="I121" i="9" s="1"/>
  <c r="BO31" i="11"/>
  <c r="BO224" i="11" s="1"/>
  <c r="BO226" i="11" s="1"/>
  <c r="BO177" i="11" s="1"/>
  <c r="AY198" i="11" l="1"/>
  <c r="BN184" i="11"/>
  <c r="BT187" i="11"/>
  <c r="BN32" i="11"/>
  <c r="AM38" i="11"/>
  <c r="AM199" i="11" s="1"/>
  <c r="BL32" i="11"/>
  <c r="H31" i="9" s="1"/>
  <c r="H191" i="9" s="1"/>
  <c r="BL197" i="11"/>
  <c r="BN75" i="11"/>
  <c r="BO112" i="11"/>
  <c r="BO171" i="11" s="1"/>
  <c r="BJ77" i="11"/>
  <c r="BL75" i="11"/>
  <c r="AZ23" i="11"/>
  <c r="AZ203" i="11" s="1"/>
  <c r="BL203" i="11" s="1"/>
  <c r="H197" i="9" s="1"/>
  <c r="AU7" i="11"/>
  <c r="AT62" i="11"/>
  <c r="AT166" i="11"/>
  <c r="AT105" i="11"/>
  <c r="AZ48" i="11"/>
  <c r="AZ198" i="11" s="1"/>
  <c r="BN91" i="11"/>
  <c r="BH79" i="11"/>
  <c r="BH84" i="11" s="1"/>
  <c r="BH71" i="11"/>
  <c r="BU21" i="11"/>
  <c r="BR125" i="11"/>
  <c r="BV16" i="11"/>
  <c r="BV223" i="11" s="1"/>
  <c r="BS82" i="11"/>
  <c r="BS125" i="11" s="1"/>
  <c r="BP31" i="11"/>
  <c r="BP224" i="11" s="1"/>
  <c r="BP226" i="11" s="1"/>
  <c r="BP177" i="11" s="1"/>
  <c r="BU223" i="11"/>
  <c r="CC123" i="11"/>
  <c r="BO14" i="11"/>
  <c r="BO184" i="11" s="1"/>
  <c r="CD81" i="11"/>
  <c r="CD123" i="11" s="1"/>
  <c r="BL184" i="11"/>
  <c r="CA123" i="11"/>
  <c r="BI66" i="11"/>
  <c r="BI68" i="11" s="1"/>
  <c r="BJ127" i="11"/>
  <c r="BL91" i="11"/>
  <c r="H89" i="9" s="1"/>
  <c r="H125" i="9" s="1"/>
  <c r="H126" i="9" s="1"/>
  <c r="BN197" i="11" l="1"/>
  <c r="BU187" i="11"/>
  <c r="AN38" i="11"/>
  <c r="AN199" i="11" s="1"/>
  <c r="Z201" i="11"/>
  <c r="Z42" i="11"/>
  <c r="BO32" i="11"/>
  <c r="BO197" i="11" s="1"/>
  <c r="H73" i="9"/>
  <c r="H75" i="9" s="1"/>
  <c r="BL77" i="11"/>
  <c r="BO75" i="11"/>
  <c r="BO77" i="11" s="1"/>
  <c r="BP112" i="11"/>
  <c r="BP171" i="11" s="1"/>
  <c r="BN77" i="11"/>
  <c r="BA23" i="11"/>
  <c r="AW7" i="11"/>
  <c r="BA48" i="11"/>
  <c r="BA198" i="11" s="1"/>
  <c r="AU166" i="11"/>
  <c r="AU105" i="11"/>
  <c r="AU62" i="11"/>
  <c r="AW62" i="11" s="1"/>
  <c r="CE81" i="11"/>
  <c r="BJ128" i="11"/>
  <c r="BL127" i="11"/>
  <c r="BL128" i="11" s="1"/>
  <c r="BQ31" i="11"/>
  <c r="BQ224" i="11" s="1"/>
  <c r="BQ226" i="11" s="1"/>
  <c r="BQ177" i="11" s="1"/>
  <c r="BJ66" i="11"/>
  <c r="BW16" i="11"/>
  <c r="BW223" i="11" s="1"/>
  <c r="BI71" i="11"/>
  <c r="BI79" i="11"/>
  <c r="BI84" i="11" s="1"/>
  <c r="BT82" i="11"/>
  <c r="BN127" i="11"/>
  <c r="BV21" i="11"/>
  <c r="BV187" i="11" s="1"/>
  <c r="BP14" i="11"/>
  <c r="BP184" i="11" s="1"/>
  <c r="BO91" i="11"/>
  <c r="BO127" i="11" s="1"/>
  <c r="BO128" i="11" s="1"/>
  <c r="BP32" i="11" l="1"/>
  <c r="BP197" i="11" s="1"/>
  <c r="AO38" i="11"/>
  <c r="AO199" i="11" s="1"/>
  <c r="BP75" i="11"/>
  <c r="BP77" i="11" s="1"/>
  <c r="BQ112" i="11"/>
  <c r="BQ171" i="11" s="1"/>
  <c r="BB23" i="11"/>
  <c r="BB48" i="11"/>
  <c r="BB198" i="11" s="1"/>
  <c r="AY7" i="11"/>
  <c r="AW166" i="11"/>
  <c r="AW105" i="11"/>
  <c r="BP91" i="11"/>
  <c r="BP127" i="11" s="1"/>
  <c r="BP128" i="11" s="1"/>
  <c r="BU82" i="11"/>
  <c r="BU125" i="11" s="1"/>
  <c r="BR31" i="11"/>
  <c r="BR224" i="11" s="1"/>
  <c r="BR226" i="11" s="1"/>
  <c r="BR177" i="11" s="1"/>
  <c r="BW21" i="11"/>
  <c r="BN128" i="11"/>
  <c r="BN66" i="11"/>
  <c r="CE123" i="11"/>
  <c r="BX16" i="11"/>
  <c r="BT125" i="11"/>
  <c r="CF81" i="11"/>
  <c r="CF123" i="11" s="1"/>
  <c r="BQ14" i="11"/>
  <c r="BQ184" i="11" s="1"/>
  <c r="BJ68" i="11"/>
  <c r="BL66" i="11"/>
  <c r="BW187" i="11" l="1"/>
  <c r="AA201" i="11"/>
  <c r="AA42" i="11"/>
  <c r="AP38" i="11"/>
  <c r="AP199" i="11" s="1"/>
  <c r="BQ32" i="11"/>
  <c r="BQ197" i="11" s="1"/>
  <c r="BQ75" i="11"/>
  <c r="BR112" i="11"/>
  <c r="BR171" i="11" s="1"/>
  <c r="BC23" i="11"/>
  <c r="AY166" i="11"/>
  <c r="AY105" i="11"/>
  <c r="AY62" i="11"/>
  <c r="AZ7" i="11"/>
  <c r="BC48" i="11"/>
  <c r="BC198" i="11" s="1"/>
  <c r="H64" i="9"/>
  <c r="H66" i="9" s="1"/>
  <c r="BL68" i="11"/>
  <c r="BY16" i="11"/>
  <c r="CA16" i="11" s="1"/>
  <c r="BN68" i="11"/>
  <c r="BV82" i="11"/>
  <c r="BQ91" i="11"/>
  <c r="BJ79" i="11"/>
  <c r="BJ84" i="11" s="1"/>
  <c r="BJ71" i="11"/>
  <c r="BS31" i="11"/>
  <c r="BS224" i="11" s="1"/>
  <c r="BS226" i="11" s="1"/>
  <c r="BS177" i="11" s="1"/>
  <c r="BO66" i="11"/>
  <c r="BO68" i="11" s="1"/>
  <c r="BX21" i="11"/>
  <c r="BX187" i="11" s="1"/>
  <c r="CG81" i="11"/>
  <c r="CG123" i="11" s="1"/>
  <c r="BR14" i="11"/>
  <c r="BR184" i="11" s="1"/>
  <c r="BX223" i="11"/>
  <c r="BR32" i="11" l="1"/>
  <c r="BR197" i="11" s="1"/>
  <c r="AQ38" i="11"/>
  <c r="AQ199" i="11" s="1"/>
  <c r="BQ77" i="11"/>
  <c r="BR75" i="11"/>
  <c r="BR77" i="11" s="1"/>
  <c r="BS112" i="11"/>
  <c r="BS171" i="11" s="1"/>
  <c r="BD23" i="11"/>
  <c r="BD48" i="11"/>
  <c r="BD198" i="11" s="1"/>
  <c r="AZ166" i="11"/>
  <c r="AZ105" i="11"/>
  <c r="AZ62" i="11"/>
  <c r="BA7" i="11"/>
  <c r="BT31" i="11"/>
  <c r="BT224" i="11" s="1"/>
  <c r="BT226" i="11" s="1"/>
  <c r="BT177" i="11" s="1"/>
  <c r="BR91" i="11"/>
  <c r="BR127" i="11" s="1"/>
  <c r="BR128" i="11" s="1"/>
  <c r="BN79" i="11"/>
  <c r="BN84" i="11" s="1"/>
  <c r="BN71" i="11"/>
  <c r="BY223" i="11"/>
  <c r="BQ127" i="11"/>
  <c r="BW82" i="11"/>
  <c r="BW125" i="11" s="1"/>
  <c r="I16" i="9"/>
  <c r="H77" i="9"/>
  <c r="H82" i="9" s="1"/>
  <c r="H69" i="9"/>
  <c r="BS14" i="11"/>
  <c r="BS184" i="11" s="1"/>
  <c r="CH81" i="11"/>
  <c r="CC16" i="11"/>
  <c r="CC223" i="11" s="1"/>
  <c r="BY21" i="11"/>
  <c r="CA21" i="11" s="1"/>
  <c r="BV125" i="11"/>
  <c r="BP66" i="11"/>
  <c r="BP68" i="11" s="1"/>
  <c r="BL71" i="11"/>
  <c r="BL79" i="11"/>
  <c r="BL84" i="11" s="1"/>
  <c r="BO79" i="11"/>
  <c r="BO84" i="11" s="1"/>
  <c r="BO71" i="11"/>
  <c r="BY187" i="11" l="1"/>
  <c r="CA187" i="11" s="1"/>
  <c r="BS32" i="11"/>
  <c r="BS197" i="11" s="1"/>
  <c r="AR38" i="11"/>
  <c r="AR199" i="11" s="1"/>
  <c r="AB42" i="11"/>
  <c r="BS75" i="11"/>
  <c r="BS77" i="11" s="1"/>
  <c r="BT112" i="11"/>
  <c r="BT171" i="11" s="1"/>
  <c r="BE23" i="11"/>
  <c r="BB7" i="11"/>
  <c r="BA62" i="11"/>
  <c r="BA166" i="11"/>
  <c r="BA105" i="11"/>
  <c r="BE48" i="11"/>
  <c r="BE198" i="11" s="1"/>
  <c r="BQ66" i="11"/>
  <c r="BQ68" i="11" s="1"/>
  <c r="BX82" i="11"/>
  <c r="BX125" i="11" s="1"/>
  <c r="BU31" i="11"/>
  <c r="BU224" i="11" s="1"/>
  <c r="BU226" i="11" s="1"/>
  <c r="BU177" i="11" s="1"/>
  <c r="BT14" i="11"/>
  <c r="BT184" i="11" s="1"/>
  <c r="CI81" i="11"/>
  <c r="CI123" i="11" s="1"/>
  <c r="I217" i="9"/>
  <c r="I21" i="9"/>
  <c r="CH123" i="11"/>
  <c r="BQ128" i="11"/>
  <c r="CC21" i="11"/>
  <c r="BS91" i="11"/>
  <c r="CD16" i="11"/>
  <c r="CD223" i="11" s="1"/>
  <c r="BP79" i="11"/>
  <c r="BP84" i="11" s="1"/>
  <c r="BP71" i="11"/>
  <c r="I181" i="9" l="1"/>
  <c r="CC187" i="11"/>
  <c r="AS38" i="11"/>
  <c r="AS199" i="11" s="1"/>
  <c r="BT32" i="11"/>
  <c r="BT197" i="11" s="1"/>
  <c r="BT75" i="11"/>
  <c r="BU112" i="11"/>
  <c r="BU171" i="11" s="1"/>
  <c r="BF23" i="11"/>
  <c r="BF48" i="11"/>
  <c r="BF198" i="11" s="1"/>
  <c r="BC7" i="11"/>
  <c r="BB62" i="11"/>
  <c r="BB166" i="11"/>
  <c r="BB105" i="11"/>
  <c r="CJ81" i="11"/>
  <c r="CD21" i="11"/>
  <c r="CD187" i="11" s="1"/>
  <c r="BV31" i="11"/>
  <c r="BV224" i="11" s="1"/>
  <c r="BV226" i="11" s="1"/>
  <c r="BV177" i="11" s="1"/>
  <c r="CE16" i="11"/>
  <c r="CE223" i="11" s="1"/>
  <c r="BS127" i="11"/>
  <c r="BQ79" i="11"/>
  <c r="BQ84" i="11" s="1"/>
  <c r="BQ71" i="11"/>
  <c r="BR66" i="11"/>
  <c r="BT91" i="11"/>
  <c r="BT127" i="11" s="1"/>
  <c r="BT128" i="11" s="1"/>
  <c r="BU14" i="11"/>
  <c r="BU184" i="11" s="1"/>
  <c r="BY82" i="11"/>
  <c r="BU32" i="11" l="1"/>
  <c r="BU197" i="11" s="1"/>
  <c r="AT38" i="11"/>
  <c r="AT199" i="11" s="1"/>
  <c r="BU75" i="11"/>
  <c r="BU77" i="11" s="1"/>
  <c r="BV112" i="11"/>
  <c r="BV171" i="11" s="1"/>
  <c r="BT77" i="11"/>
  <c r="BG23" i="11"/>
  <c r="BD7" i="11"/>
  <c r="BG48" i="11"/>
  <c r="BG198" i="11" s="1"/>
  <c r="BC105" i="11"/>
  <c r="BC166" i="11"/>
  <c r="BC62" i="11"/>
  <c r="BV14" i="11"/>
  <c r="BV184" i="11" s="1"/>
  <c r="BR68" i="11"/>
  <c r="BS128" i="11"/>
  <c r="CJ123" i="11"/>
  <c r="CF16" i="11"/>
  <c r="CF223" i="11" s="1"/>
  <c r="CE21" i="11"/>
  <c r="BL176" i="11"/>
  <c r="H170" i="9" s="1"/>
  <c r="CK81" i="11"/>
  <c r="CK123" i="11" s="1"/>
  <c r="BW31" i="11"/>
  <c r="BW224" i="11" s="1"/>
  <c r="BW226" i="11" s="1"/>
  <c r="BW177" i="11" s="1"/>
  <c r="BY125" i="11"/>
  <c r="CA82" i="11"/>
  <c r="I80" i="9" s="1"/>
  <c r="CC82" i="11"/>
  <c r="BU91" i="11"/>
  <c r="BS66" i="11"/>
  <c r="BS68" i="11" s="1"/>
  <c r="CE187" i="11" l="1"/>
  <c r="AU38" i="11"/>
  <c r="AU199" i="11" s="1"/>
  <c r="BV32" i="11"/>
  <c r="BV197" i="11" s="1"/>
  <c r="BV75" i="11"/>
  <c r="BV77" i="11" s="1"/>
  <c r="BW112" i="11"/>
  <c r="BW171" i="11" s="1"/>
  <c r="BH23" i="11"/>
  <c r="BH48" i="11"/>
  <c r="BH198" i="11" s="1"/>
  <c r="BD166" i="11"/>
  <c r="BD105" i="11"/>
  <c r="BD62" i="11"/>
  <c r="BE7" i="11"/>
  <c r="BR79" i="11"/>
  <c r="BR84" i="11" s="1"/>
  <c r="BR71" i="11"/>
  <c r="CD82" i="11"/>
  <c r="CD125" i="11" s="1"/>
  <c r="BW14" i="11"/>
  <c r="BW184" i="11" s="1"/>
  <c r="BS71" i="11"/>
  <c r="BS79" i="11"/>
  <c r="BS84" i="11" s="1"/>
  <c r="BU127" i="11"/>
  <c r="CA125" i="11"/>
  <c r="CF21" i="11"/>
  <c r="BV91" i="11"/>
  <c r="BV127" i="11" s="1"/>
  <c r="BV128" i="11" s="1"/>
  <c r="CG16" i="11"/>
  <c r="BT66" i="11"/>
  <c r="CL81" i="11"/>
  <c r="CL123" i="11" s="1"/>
  <c r="CC125" i="11"/>
  <c r="BX31" i="11"/>
  <c r="BX224" i="11" s="1"/>
  <c r="BX226" i="11" s="1"/>
  <c r="BX177" i="11" s="1"/>
  <c r="CF187" i="11" l="1"/>
  <c r="AY38" i="11"/>
  <c r="AY199" i="11" s="1"/>
  <c r="AW199" i="11"/>
  <c r="AW38" i="11"/>
  <c r="BW32" i="11"/>
  <c r="BW197" i="11" s="1"/>
  <c r="BW75" i="11"/>
  <c r="BW77" i="11" s="1"/>
  <c r="BX112" i="11"/>
  <c r="BX171" i="11" s="1"/>
  <c r="BI23" i="11"/>
  <c r="BF7" i="11"/>
  <c r="BE62" i="11"/>
  <c r="BE166" i="11"/>
  <c r="BE105" i="11"/>
  <c r="BI48" i="11"/>
  <c r="BI198" i="11" s="1"/>
  <c r="BX14" i="11"/>
  <c r="BX184" i="11" s="1"/>
  <c r="CM81" i="11"/>
  <c r="CM123" i="11" s="1"/>
  <c r="BU128" i="11"/>
  <c r="CE82" i="11"/>
  <c r="CN81" i="11"/>
  <c r="CH16" i="11"/>
  <c r="BW91" i="11"/>
  <c r="BW127" i="11" s="1"/>
  <c r="BW128" i="11" s="1"/>
  <c r="CG21" i="11"/>
  <c r="CG223" i="11"/>
  <c r="I123" i="9"/>
  <c r="BU66" i="11"/>
  <c r="BU68" i="11" s="1"/>
  <c r="BT68" i="11"/>
  <c r="BY31" i="11"/>
  <c r="CG187" i="11" l="1"/>
  <c r="BX32" i="11"/>
  <c r="BX197" i="11" s="1"/>
  <c r="AZ38" i="11"/>
  <c r="AZ199" i="11" s="1"/>
  <c r="G37" i="9"/>
  <c r="BX75" i="11"/>
  <c r="BX77" i="11" s="1"/>
  <c r="BY112" i="11"/>
  <c r="BJ23" i="11"/>
  <c r="BL23" i="11" s="1"/>
  <c r="BJ48" i="11"/>
  <c r="BJ198" i="11" s="1"/>
  <c r="BF166" i="11"/>
  <c r="BF62" i="11"/>
  <c r="BF105" i="11"/>
  <c r="BG7" i="11"/>
  <c r="CH21" i="11"/>
  <c r="CN123" i="11"/>
  <c r="CP81" i="11"/>
  <c r="J79" i="9" s="1"/>
  <c r="J121" i="9" s="1"/>
  <c r="CI16" i="11"/>
  <c r="CI223" i="11" s="1"/>
  <c r="BY224" i="11"/>
  <c r="BY226" i="11" s="1"/>
  <c r="CA31" i="11"/>
  <c r="I30" i="9" s="1"/>
  <c r="I218" i="9" s="1"/>
  <c r="I219" i="9" s="1"/>
  <c r="I171" i="9" s="1"/>
  <c r="CE125" i="11"/>
  <c r="CF82" i="11"/>
  <c r="CF125" i="11" s="1"/>
  <c r="CC31" i="11"/>
  <c r="BX91" i="11"/>
  <c r="BX127" i="11" s="1"/>
  <c r="BX128" i="11" s="1"/>
  <c r="BT79" i="11"/>
  <c r="BT84" i="11" s="1"/>
  <c r="BT71" i="11"/>
  <c r="CH223" i="11"/>
  <c r="BY14" i="11"/>
  <c r="BY184" i="11" s="1"/>
  <c r="BU71" i="11"/>
  <c r="BU79" i="11"/>
  <c r="BU84" i="11" s="1"/>
  <c r="BV66" i="11"/>
  <c r="BV68" i="11" s="1"/>
  <c r="BY177" i="11" l="1"/>
  <c r="CA177" i="11" s="1"/>
  <c r="H23" i="9"/>
  <c r="CA112" i="11"/>
  <c r="I110" i="9" s="1"/>
  <c r="I165" i="9" s="1"/>
  <c r="BY171" i="11"/>
  <c r="CH187" i="11"/>
  <c r="G193" i="9"/>
  <c r="BA38" i="11"/>
  <c r="BA199" i="11" s="1"/>
  <c r="BY32" i="11"/>
  <c r="BY197" i="11" s="1"/>
  <c r="BY75" i="11"/>
  <c r="CC112" i="11"/>
  <c r="CC171" i="11" s="1"/>
  <c r="BN23" i="11"/>
  <c r="CC224" i="11"/>
  <c r="CC226" i="11" s="1"/>
  <c r="CC177" i="11" s="1"/>
  <c r="BG62" i="11"/>
  <c r="BG105" i="11"/>
  <c r="BG166" i="11"/>
  <c r="BH7" i="11"/>
  <c r="BN48" i="11"/>
  <c r="BL198" i="11"/>
  <c r="BL48" i="11"/>
  <c r="H46" i="9" s="1"/>
  <c r="H192" i="9" s="1"/>
  <c r="CP123" i="11"/>
  <c r="BY91" i="11"/>
  <c r="BV79" i="11"/>
  <c r="BV84" i="11" s="1"/>
  <c r="BV71" i="11"/>
  <c r="CA14" i="11"/>
  <c r="I14" i="9" s="1"/>
  <c r="I178" i="9" s="1"/>
  <c r="CC14" i="11"/>
  <c r="CG82" i="11"/>
  <c r="CG125" i="11" s="1"/>
  <c r="CJ16" i="11"/>
  <c r="BW66" i="11"/>
  <c r="BW68" i="11" s="1"/>
  <c r="CD31" i="11"/>
  <c r="CD224" i="11" s="1"/>
  <c r="CD226" i="11" s="1"/>
  <c r="CD177" i="11" s="1"/>
  <c r="CI21" i="11"/>
  <c r="CC184" i="11" l="1"/>
  <c r="BN198" i="11"/>
  <c r="CA171" i="11"/>
  <c r="CI187" i="11"/>
  <c r="BN183" i="11"/>
  <c r="CA183" i="11" s="1"/>
  <c r="CA32" i="11"/>
  <c r="I31" i="9" s="1"/>
  <c r="CA197" i="11"/>
  <c r="CC32" i="11"/>
  <c r="BB38" i="11"/>
  <c r="BB199" i="11" s="1"/>
  <c r="CC75" i="11"/>
  <c r="CD112" i="11"/>
  <c r="CD171" i="11" s="1"/>
  <c r="BY77" i="11"/>
  <c r="CA75" i="11"/>
  <c r="BO23" i="11"/>
  <c r="BO203" i="11" s="1"/>
  <c r="CA203" i="11" s="1"/>
  <c r="I197" i="9" s="1"/>
  <c r="BO48" i="11"/>
  <c r="BO198" i="11" s="1"/>
  <c r="BI7" i="11"/>
  <c r="BH166" i="11"/>
  <c r="BH105" i="11"/>
  <c r="BH62" i="11"/>
  <c r="BW71" i="11"/>
  <c r="BW79" i="11"/>
  <c r="BW84" i="11" s="1"/>
  <c r="BX66" i="11"/>
  <c r="BX68" i="11" s="1"/>
  <c r="CC91" i="11"/>
  <c r="CJ21" i="11"/>
  <c r="BY127" i="11"/>
  <c r="CA91" i="11"/>
  <c r="I89" i="9" s="1"/>
  <c r="I125" i="9" s="1"/>
  <c r="I126" i="9" s="1"/>
  <c r="CD14" i="11"/>
  <c r="CD184" i="11" s="1"/>
  <c r="CE31" i="11"/>
  <c r="CE224" i="11" s="1"/>
  <c r="CE226" i="11" s="1"/>
  <c r="CE177" i="11" s="1"/>
  <c r="CH82" i="11"/>
  <c r="CK16" i="11"/>
  <c r="CK223" i="11" s="1"/>
  <c r="CJ223" i="11"/>
  <c r="CA184" i="11"/>
  <c r="CJ187" i="11" l="1"/>
  <c r="CC197" i="11"/>
  <c r="CD32" i="11"/>
  <c r="CD197" i="11" s="1"/>
  <c r="BC38" i="11"/>
  <c r="BC199" i="11" s="1"/>
  <c r="I191" i="9"/>
  <c r="I73" i="9"/>
  <c r="I75" i="9" s="1"/>
  <c r="CA77" i="11"/>
  <c r="CD75" i="11"/>
  <c r="CD77" i="11" s="1"/>
  <c r="CE112" i="11"/>
  <c r="CE171" i="11" s="1"/>
  <c r="CC77" i="11"/>
  <c r="BP23" i="11"/>
  <c r="BP48" i="11"/>
  <c r="BP198" i="11" s="1"/>
  <c r="BI166" i="11"/>
  <c r="BI105" i="11"/>
  <c r="BI62" i="11"/>
  <c r="BJ7" i="11"/>
  <c r="CI82" i="11"/>
  <c r="CI125" i="11" s="1"/>
  <c r="CK21" i="11"/>
  <c r="BY66" i="11"/>
  <c r="CF31" i="11"/>
  <c r="CF224" i="11" s="1"/>
  <c r="CF226" i="11" s="1"/>
  <c r="CF177" i="11" s="1"/>
  <c r="CL16" i="11"/>
  <c r="CL223" i="11" s="1"/>
  <c r="CC127" i="11"/>
  <c r="CD91" i="11"/>
  <c r="CD127" i="11" s="1"/>
  <c r="CD128" i="11" s="1"/>
  <c r="BX79" i="11"/>
  <c r="BX84" i="11" s="1"/>
  <c r="BX71" i="11"/>
  <c r="CH125" i="11"/>
  <c r="CE14" i="11"/>
  <c r="CE184" i="11" s="1"/>
  <c r="BY128" i="11"/>
  <c r="CA127" i="11"/>
  <c r="CA128" i="11" s="1"/>
  <c r="CK187" i="11" l="1"/>
  <c r="CE32" i="11"/>
  <c r="CE197" i="11" s="1"/>
  <c r="BD38" i="11"/>
  <c r="BD199" i="11" s="1"/>
  <c r="CE75" i="11"/>
  <c r="CE77" i="11" s="1"/>
  <c r="CF112" i="11"/>
  <c r="CF171" i="11" s="1"/>
  <c r="BQ23" i="11"/>
  <c r="BL7" i="11"/>
  <c r="BJ62" i="11"/>
  <c r="BL62" i="11" s="1"/>
  <c r="BJ166" i="11"/>
  <c r="BJ105" i="11"/>
  <c r="BQ48" i="11"/>
  <c r="BQ198" i="11" s="1"/>
  <c r="CC66" i="11"/>
  <c r="BY68" i="11"/>
  <c r="CA66" i="11"/>
  <c r="CL21" i="11"/>
  <c r="CN16" i="11"/>
  <c r="CP16" i="11" s="1"/>
  <c r="J16" i="9" s="1"/>
  <c r="J217" i="9" s="1"/>
  <c r="CM16" i="11"/>
  <c r="CM223" i="11" s="1"/>
  <c r="CG31" i="11"/>
  <c r="CG224" i="11" s="1"/>
  <c r="CG226" i="11" s="1"/>
  <c r="CG177" i="11" s="1"/>
  <c r="CE91" i="11"/>
  <c r="CJ82" i="11"/>
  <c r="CJ125" i="11" s="1"/>
  <c r="CF14" i="11"/>
  <c r="CF184" i="11" s="1"/>
  <c r="CC128" i="11"/>
  <c r="CL187" i="11" l="1"/>
  <c r="CF32" i="11"/>
  <c r="CF197" i="11" s="1"/>
  <c r="BE38" i="11"/>
  <c r="BE199" i="11" s="1"/>
  <c r="CF75" i="11"/>
  <c r="CG112" i="11"/>
  <c r="CG171" i="11" s="1"/>
  <c r="BR23" i="11"/>
  <c r="BR48" i="11"/>
  <c r="BR198" i="11" s="1"/>
  <c r="BN7" i="11"/>
  <c r="CN223" i="11"/>
  <c r="BL166" i="11"/>
  <c r="BL105" i="11"/>
  <c r="CN21" i="11"/>
  <c r="CP21" i="11" s="1"/>
  <c r="J21" i="9" s="1"/>
  <c r="J181" i="9" s="1"/>
  <c r="CM21" i="11"/>
  <c r="CM187" i="11" s="1"/>
  <c r="CD66" i="11"/>
  <c r="CD68" i="11" s="1"/>
  <c r="CE127" i="11"/>
  <c r="BY79" i="11"/>
  <c r="BY84" i="11" s="1"/>
  <c r="BY71" i="11"/>
  <c r="CC68" i="11"/>
  <c r="CH31" i="11"/>
  <c r="CH224" i="11" s="1"/>
  <c r="CH226" i="11" s="1"/>
  <c r="CH177" i="11" s="1"/>
  <c r="CK82" i="11"/>
  <c r="CK125" i="11" s="1"/>
  <c r="CF91" i="11"/>
  <c r="CF127" i="11" s="1"/>
  <c r="CF128" i="11" s="1"/>
  <c r="CG14" i="11"/>
  <c r="CG184" i="11" s="1"/>
  <c r="I64" i="9"/>
  <c r="I66" i="9" s="1"/>
  <c r="CA68" i="11"/>
  <c r="CN187" i="11" l="1"/>
  <c r="CG32" i="11"/>
  <c r="CG197" i="11" s="1"/>
  <c r="BF38" i="11"/>
  <c r="BF199" i="11" s="1"/>
  <c r="CG75" i="11"/>
  <c r="CG77" i="11" s="1"/>
  <c r="CH112" i="11"/>
  <c r="CH171" i="11" s="1"/>
  <c r="CF77" i="11"/>
  <c r="BS23" i="11"/>
  <c r="BN105" i="11"/>
  <c r="BN166" i="11"/>
  <c r="BN62" i="11"/>
  <c r="BO7" i="11"/>
  <c r="BS48" i="11"/>
  <c r="BS198" i="11" s="1"/>
  <c r="CD79" i="11"/>
  <c r="CD84" i="11" s="1"/>
  <c r="CD71" i="11"/>
  <c r="CI31" i="11"/>
  <c r="CI224" i="11" s="1"/>
  <c r="CI226" i="11" s="1"/>
  <c r="CI177" i="11" s="1"/>
  <c r="CG91" i="11"/>
  <c r="CL82" i="11"/>
  <c r="CL125" i="11" s="1"/>
  <c r="CE128" i="11"/>
  <c r="I77" i="9"/>
  <c r="I82" i="9" s="1"/>
  <c r="I69" i="9"/>
  <c r="CA79" i="11"/>
  <c r="CA84" i="11" s="1"/>
  <c r="CA71" i="11"/>
  <c r="CH14" i="11"/>
  <c r="CH184" i="11" s="1"/>
  <c r="CC79" i="11"/>
  <c r="CC84" i="11" s="1"/>
  <c r="CC71" i="11"/>
  <c r="CE66" i="11"/>
  <c r="CE68" i="11" s="1"/>
  <c r="BG38" i="11" l="1"/>
  <c r="BG199" i="11" s="1"/>
  <c r="CH32" i="11"/>
  <c r="CH197" i="11" s="1"/>
  <c r="CH75" i="11"/>
  <c r="CI112" i="11"/>
  <c r="CI171" i="11" s="1"/>
  <c r="BT23" i="11"/>
  <c r="CP187" i="11"/>
  <c r="BP7" i="11"/>
  <c r="BT48" i="11"/>
  <c r="BT198" i="11" s="1"/>
  <c r="BO166" i="11"/>
  <c r="BO105" i="11"/>
  <c r="BO62" i="11"/>
  <c r="CH91" i="11"/>
  <c r="CH127" i="11" s="1"/>
  <c r="CH128" i="11" s="1"/>
  <c r="CJ31" i="11"/>
  <c r="CJ224" i="11" s="1"/>
  <c r="CJ226" i="11" s="1"/>
  <c r="CJ177" i="11" s="1"/>
  <c r="CM82" i="11"/>
  <c r="CM125" i="11" s="1"/>
  <c r="CG127" i="11"/>
  <c r="CF66" i="11"/>
  <c r="CF68" i="11" s="1"/>
  <c r="CE79" i="11"/>
  <c r="CE84" i="11" s="1"/>
  <c r="CE71" i="11"/>
  <c r="CI14" i="11"/>
  <c r="CI184" i="11" s="1"/>
  <c r="CN82" i="11"/>
  <c r="BH38" i="11" l="1"/>
  <c r="BH199" i="11" s="1"/>
  <c r="CI32" i="11"/>
  <c r="CI197" i="11" s="1"/>
  <c r="CI75" i="11"/>
  <c r="CI77" i="11" s="1"/>
  <c r="CJ112" i="11"/>
  <c r="CJ171" i="11" s="1"/>
  <c r="CH77" i="11"/>
  <c r="BU23" i="11"/>
  <c r="BQ7" i="11"/>
  <c r="BU48" i="11"/>
  <c r="BU198" i="11" s="1"/>
  <c r="BP105" i="11"/>
  <c r="BP166" i="11"/>
  <c r="BP62" i="11"/>
  <c r="CN125" i="11"/>
  <c r="CP125" i="11" s="1"/>
  <c r="CP82" i="11"/>
  <c r="J80" i="9" s="1"/>
  <c r="CG66" i="11"/>
  <c r="CG68" i="11" s="1"/>
  <c r="CJ14" i="11"/>
  <c r="CJ184" i="11" s="1"/>
  <c r="CK31" i="11"/>
  <c r="CK224" i="11" s="1"/>
  <c r="CK226" i="11" s="1"/>
  <c r="CK177" i="11" s="1"/>
  <c r="CF79" i="11"/>
  <c r="CF84" i="11" s="1"/>
  <c r="CF71" i="11"/>
  <c r="CG128" i="11"/>
  <c r="CI91" i="11"/>
  <c r="BI38" i="11" l="1"/>
  <c r="BI199" i="11" s="1"/>
  <c r="CJ32" i="11"/>
  <c r="CJ197" i="11" s="1"/>
  <c r="CJ75" i="11"/>
  <c r="CK112" i="11"/>
  <c r="CK171" i="11" s="1"/>
  <c r="BV23" i="11"/>
  <c r="BV48" i="11"/>
  <c r="BV198" i="11" s="1"/>
  <c r="BQ62" i="11"/>
  <c r="BQ166" i="11"/>
  <c r="BQ105" i="11"/>
  <c r="BR7" i="11"/>
  <c r="CL31" i="11"/>
  <c r="CL224" i="11" s="1"/>
  <c r="CL226" i="11" s="1"/>
  <c r="CL177" i="11" s="1"/>
  <c r="CK14" i="11"/>
  <c r="CK184" i="11" s="1"/>
  <c r="CH66" i="11"/>
  <c r="CG79" i="11"/>
  <c r="CG84" i="11" s="1"/>
  <c r="CG71" i="11"/>
  <c r="CA176" i="11"/>
  <c r="I170" i="9" s="1"/>
  <c r="CJ91" i="11"/>
  <c r="CJ127" i="11" s="1"/>
  <c r="CJ128" i="11" s="1"/>
  <c r="CI127" i="11"/>
  <c r="J123" i="9"/>
  <c r="CK32" i="11" l="1"/>
  <c r="CK197" i="11" s="1"/>
  <c r="BJ38" i="11"/>
  <c r="BJ199" i="11" s="1"/>
  <c r="CJ77" i="11"/>
  <c r="CK75" i="11"/>
  <c r="CK77" i="11" s="1"/>
  <c r="CL112" i="11"/>
  <c r="CL171" i="11" s="1"/>
  <c r="BW23" i="11"/>
  <c r="BW48" i="11"/>
  <c r="BW198" i="11" s="1"/>
  <c r="BR166" i="11"/>
  <c r="BR105" i="11"/>
  <c r="BR62" i="11"/>
  <c r="BS7" i="11"/>
  <c r="CK91" i="11"/>
  <c r="CK127" i="11" s="1"/>
  <c r="CK128" i="11" s="1"/>
  <c r="CN31" i="11"/>
  <c r="CI66" i="11"/>
  <c r="CI68" i="11" s="1"/>
  <c r="CM31" i="11"/>
  <c r="CM224" i="11" s="1"/>
  <c r="CM226" i="11" s="1"/>
  <c r="CM177" i="11" s="1"/>
  <c r="CL14" i="11"/>
  <c r="CL184" i="11" s="1"/>
  <c r="CI128" i="11"/>
  <c r="CH68" i="11"/>
  <c r="AB33" i="11"/>
  <c r="BL38" i="11" l="1"/>
  <c r="BL199" i="11"/>
  <c r="CL32" i="11"/>
  <c r="CL197" i="11" s="1"/>
  <c r="BN38" i="11"/>
  <c r="BN199" i="11" s="1"/>
  <c r="CL75" i="11"/>
  <c r="CL77" i="11" s="1"/>
  <c r="CN112" i="11"/>
  <c r="CN171" i="11" s="1"/>
  <c r="CM112" i="11"/>
  <c r="CM171" i="11" s="1"/>
  <c r="BX23" i="11"/>
  <c r="BS166" i="11"/>
  <c r="BS62" i="11"/>
  <c r="BS105" i="11"/>
  <c r="BT7" i="11"/>
  <c r="BX48" i="11"/>
  <c r="BX198" i="11" s="1"/>
  <c r="CN14" i="11"/>
  <c r="CM14" i="11"/>
  <c r="CM184" i="11" s="1"/>
  <c r="CL91" i="11"/>
  <c r="CL127" i="11" s="1"/>
  <c r="CL128" i="11" s="1"/>
  <c r="CN224" i="11"/>
  <c r="CN226" i="11" s="1"/>
  <c r="CP31" i="11"/>
  <c r="J30" i="9" s="1"/>
  <c r="J218" i="9" s="1"/>
  <c r="J219" i="9" s="1"/>
  <c r="J171" i="9" s="1"/>
  <c r="CI79" i="11"/>
  <c r="CI84" i="11" s="1"/>
  <c r="CI71" i="11"/>
  <c r="CH79" i="11"/>
  <c r="CH84" i="11" s="1"/>
  <c r="CH71" i="11"/>
  <c r="CJ66" i="11"/>
  <c r="CJ68" i="11" s="1"/>
  <c r="AB193" i="11"/>
  <c r="AB201" i="11" s="1"/>
  <c r="CN184" i="11" l="1"/>
  <c r="CN177" i="11"/>
  <c r="CP177" i="11" s="1"/>
  <c r="CN32" i="11"/>
  <c r="CM32" i="11"/>
  <c r="CM197" i="11" s="1"/>
  <c r="BO38" i="11"/>
  <c r="BO199" i="11" s="1"/>
  <c r="H37" i="9"/>
  <c r="CP112" i="11"/>
  <c r="J110" i="9" s="1"/>
  <c r="J165" i="9" s="1"/>
  <c r="CM75" i="11"/>
  <c r="CM77" i="11" s="1"/>
  <c r="CN75" i="11"/>
  <c r="BY23" i="11"/>
  <c r="CA23" i="11" s="1"/>
  <c r="BY48" i="11"/>
  <c r="BY198" i="11" s="1"/>
  <c r="BU7" i="11"/>
  <c r="BT166" i="11"/>
  <c r="BT62" i="11"/>
  <c r="BT105" i="11"/>
  <c r="CN91" i="11"/>
  <c r="CM91" i="11"/>
  <c r="CM127" i="11" s="1"/>
  <c r="CM128" i="11" s="1"/>
  <c r="CJ79" i="11"/>
  <c r="CJ84" i="11" s="1"/>
  <c r="CJ71" i="11"/>
  <c r="CK66" i="11"/>
  <c r="CK68" i="11" s="1"/>
  <c r="CP14" i="11"/>
  <c r="J14" i="9" s="1"/>
  <c r="J178" i="9" s="1"/>
  <c r="CP32" i="11" l="1"/>
  <c r="J31" i="9" s="1"/>
  <c r="J191" i="9" s="1"/>
  <c r="CN197" i="11"/>
  <c r="I23" i="9"/>
  <c r="CP171" i="11"/>
  <c r="BP38" i="11"/>
  <c r="BP199" i="11" s="1"/>
  <c r="H193" i="9"/>
  <c r="CN77" i="11"/>
  <c r="CP75" i="11"/>
  <c r="CC23" i="11"/>
  <c r="CC48" i="11"/>
  <c r="BV7" i="11"/>
  <c r="CA198" i="11"/>
  <c r="CA48" i="11"/>
  <c r="I46" i="9" s="1"/>
  <c r="I192" i="9" s="1"/>
  <c r="BU62" i="11"/>
  <c r="BU105" i="11"/>
  <c r="BU166" i="11"/>
  <c r="CN127" i="11"/>
  <c r="CP91" i="11"/>
  <c r="J89" i="9" s="1"/>
  <c r="J125" i="9" s="1"/>
  <c r="J126" i="9" s="1"/>
  <c r="CK79" i="11"/>
  <c r="CK84" i="11" s="1"/>
  <c r="CK71" i="11"/>
  <c r="CP184" i="11"/>
  <c r="CL66" i="11"/>
  <c r="CL68" i="11" s="1"/>
  <c r="CC183" i="11" l="1"/>
  <c r="CP183" i="11" s="1"/>
  <c r="CC198" i="11"/>
  <c r="CP197" i="11"/>
  <c r="BQ38" i="11"/>
  <c r="BQ199" i="11" s="1"/>
  <c r="J73" i="9"/>
  <c r="J75" i="9" s="1"/>
  <c r="CP77" i="11"/>
  <c r="CD23" i="11"/>
  <c r="CD203" i="11" s="1"/>
  <c r="CP203" i="11" s="1"/>
  <c r="J197" i="9" s="1"/>
  <c r="BV166" i="11"/>
  <c r="BV105" i="11"/>
  <c r="BV62" i="11"/>
  <c r="BW7" i="11"/>
  <c r="CD48" i="11"/>
  <c r="CD198" i="11" s="1"/>
  <c r="CM66" i="11"/>
  <c r="CM68" i="11" s="1"/>
  <c r="CN66" i="11"/>
  <c r="CL79" i="11"/>
  <c r="CL84" i="11" s="1"/>
  <c r="CL71" i="11"/>
  <c r="CN128" i="11"/>
  <c r="CP127" i="11"/>
  <c r="CP128" i="11" s="1"/>
  <c r="BR38" i="11" l="1"/>
  <c r="BR199" i="11" s="1"/>
  <c r="CE23" i="11"/>
  <c r="CE48" i="11"/>
  <c r="CE198" i="11" s="1"/>
  <c r="BW166" i="11"/>
  <c r="BW105" i="11"/>
  <c r="BW62" i="11"/>
  <c r="BX7" i="11"/>
  <c r="CN68" i="11"/>
  <c r="CP66" i="11"/>
  <c r="CM79" i="11"/>
  <c r="CM84" i="11" s="1"/>
  <c r="CM71" i="11"/>
  <c r="BS38" i="11" l="1"/>
  <c r="BS199" i="11" s="1"/>
  <c r="CF23" i="11"/>
  <c r="BY7" i="11"/>
  <c r="BX105" i="11"/>
  <c r="BX62" i="11"/>
  <c r="BX166" i="11"/>
  <c r="CF48" i="11"/>
  <c r="CF198" i="11" s="1"/>
  <c r="J64" i="9"/>
  <c r="J66" i="9" s="1"/>
  <c r="CP68" i="11"/>
  <c r="CN79" i="11"/>
  <c r="CN84" i="11" s="1"/>
  <c r="CN71" i="11"/>
  <c r="BT38" i="11" l="1"/>
  <c r="BT199" i="11" s="1"/>
  <c r="CG23" i="11"/>
  <c r="CA7" i="11"/>
  <c r="BY166" i="11"/>
  <c r="BY105" i="11"/>
  <c r="BY62" i="11"/>
  <c r="CA62" i="11" s="1"/>
  <c r="CG48" i="11"/>
  <c r="CG198" i="11" s="1"/>
  <c r="CP71" i="11"/>
  <c r="CP79" i="11"/>
  <c r="CP84" i="11" s="1"/>
  <c r="J77" i="9"/>
  <c r="J82" i="9" s="1"/>
  <c r="J69" i="9"/>
  <c r="BU38" i="11" l="1"/>
  <c r="BU199" i="11" s="1"/>
  <c r="CH23" i="11"/>
  <c r="CH48" i="11"/>
  <c r="CH198" i="11" s="1"/>
  <c r="CA105" i="11"/>
  <c r="CA166" i="11"/>
  <c r="CC7" i="11"/>
  <c r="BV38" i="11" l="1"/>
  <c r="BV199" i="11" s="1"/>
  <c r="CI23" i="11"/>
  <c r="CC166" i="11"/>
  <c r="CC62" i="11"/>
  <c r="CC105" i="11"/>
  <c r="CD7" i="11"/>
  <c r="CI48" i="11"/>
  <c r="CI198" i="11" s="1"/>
  <c r="BW38" i="11" l="1"/>
  <c r="BW199" i="11" s="1"/>
  <c r="CJ23" i="11"/>
  <c r="CD62" i="11"/>
  <c r="CD166" i="11"/>
  <c r="CD105" i="11"/>
  <c r="CJ48" i="11"/>
  <c r="CJ198" i="11" s="1"/>
  <c r="CE7" i="11"/>
  <c r="BX38" i="11" l="1"/>
  <c r="BX199" i="11" s="1"/>
  <c r="CK23" i="11"/>
  <c r="CF7" i="11"/>
  <c r="CE166" i="11"/>
  <c r="CE105" i="11"/>
  <c r="CE62" i="11"/>
  <c r="CK48" i="11"/>
  <c r="CK198" i="11" s="1"/>
  <c r="CP176" i="11"/>
  <c r="J170" i="9" s="1"/>
  <c r="BY38" i="11" l="1"/>
  <c r="BY199" i="11" s="1"/>
  <c r="CL23" i="11"/>
  <c r="CL48" i="11"/>
  <c r="CL198" i="11" s="1"/>
  <c r="CF166" i="11"/>
  <c r="CF105" i="11"/>
  <c r="CF62" i="11"/>
  <c r="CG7" i="11"/>
  <c r="CA38" i="11" l="1"/>
  <c r="CA199" i="11"/>
  <c r="CM23" i="11"/>
  <c r="CN23" i="11"/>
  <c r="CP23" i="11" s="1"/>
  <c r="J23" i="9" s="1"/>
  <c r="CG166" i="11"/>
  <c r="CG105" i="11"/>
  <c r="CG62" i="11"/>
  <c r="CN48" i="11"/>
  <c r="CM48" i="11"/>
  <c r="CM198" i="11" s="1"/>
  <c r="CH7" i="11"/>
  <c r="CN198" i="11" l="1"/>
  <c r="I37" i="9"/>
  <c r="CC38" i="11"/>
  <c r="CC199" i="11" s="1"/>
  <c r="CP48" i="11"/>
  <c r="CI7" i="11"/>
  <c r="CH166" i="11"/>
  <c r="CH105" i="11"/>
  <c r="CH62" i="11"/>
  <c r="CD38" i="11" l="1"/>
  <c r="CD199" i="11" s="1"/>
  <c r="I193" i="9"/>
  <c r="CI166" i="11"/>
  <c r="CI105" i="11"/>
  <c r="CI62" i="11"/>
  <c r="CJ7" i="11"/>
  <c r="J46" i="9"/>
  <c r="CP198" i="11"/>
  <c r="CE38" i="11" l="1"/>
  <c r="CE199" i="11" s="1"/>
  <c r="CJ105" i="11"/>
  <c r="CJ166" i="11"/>
  <c r="CJ62" i="11"/>
  <c r="CK7" i="11"/>
  <c r="J192" i="9"/>
  <c r="CF38" i="11" l="1"/>
  <c r="CF199" i="11" s="1"/>
  <c r="CK62" i="11"/>
  <c r="CK166" i="11"/>
  <c r="CK105" i="11"/>
  <c r="CL7" i="11"/>
  <c r="CG38" i="11" l="1"/>
  <c r="CG199" i="11" s="1"/>
  <c r="CM7" i="11"/>
  <c r="CL166" i="11"/>
  <c r="CL105" i="11"/>
  <c r="CL62" i="11"/>
  <c r="CH38" i="11" l="1"/>
  <c r="CH199" i="11" s="1"/>
  <c r="CM166" i="11"/>
  <c r="CM105" i="11"/>
  <c r="CM62" i="11"/>
  <c r="CN7" i="11"/>
  <c r="CP7" i="11"/>
  <c r="CI38" i="11" l="1"/>
  <c r="CI199" i="11" s="1"/>
  <c r="CN105" i="11"/>
  <c r="CN62" i="11"/>
  <c r="CP62" i="11" s="1"/>
  <c r="CN166" i="11"/>
  <c r="CP166" i="11"/>
  <c r="CP105" i="11"/>
  <c r="CJ38" i="11" l="1"/>
  <c r="CJ199" i="11" s="1"/>
  <c r="AC86" i="11"/>
  <c r="AC89" i="11" s="1"/>
  <c r="AC93" i="11" s="1"/>
  <c r="AC444" i="2" s="1"/>
  <c r="AC446" i="2" s="1"/>
  <c r="AC448" i="2" s="1"/>
  <c r="CK38" i="11" l="1"/>
  <c r="CK199" i="11" s="1"/>
  <c r="AC113" i="11"/>
  <c r="AC450" i="2"/>
  <c r="AC452" i="2" s="1"/>
  <c r="AC95" i="11" s="1"/>
  <c r="AD447" i="2"/>
  <c r="CL38" i="11" l="1"/>
  <c r="CL199" i="11" s="1"/>
  <c r="AC460" i="2"/>
  <c r="AC462" i="2" s="1"/>
  <c r="AC22" i="11" l="1"/>
  <c r="AC175" i="11" s="1"/>
  <c r="AC196" i="11"/>
  <c r="CN38" i="11"/>
  <c r="CM38" i="11"/>
  <c r="CM199" i="11" s="1"/>
  <c r="AC42" i="11" l="1"/>
  <c r="CN199" i="11"/>
  <c r="CP199" i="11" s="1"/>
  <c r="CP38" i="11"/>
  <c r="AC97" i="11"/>
  <c r="AC114" i="11"/>
  <c r="J37" i="9" l="1"/>
  <c r="AC49" i="11"/>
  <c r="AC170" i="11"/>
  <c r="AC109" i="11"/>
  <c r="AC115" i="11"/>
  <c r="J193" i="9" l="1"/>
  <c r="AC117" i="11"/>
  <c r="AC173" i="11"/>
  <c r="AC179" i="11" s="1"/>
  <c r="AC52" i="11"/>
  <c r="AC119" i="11" l="1"/>
  <c r="AC130" i="11"/>
  <c r="AC132" i="11" l="1"/>
  <c r="AC33" i="11" l="1"/>
  <c r="AC193" i="11" l="1"/>
  <c r="AC201" i="11" s="1"/>
  <c r="G74" i="2" l="1"/>
  <c r="H70" i="2" s="1"/>
  <c r="H74" i="2" s="1"/>
  <c r="I70" i="2" s="1"/>
  <c r="I74" i="2" s="1"/>
  <c r="J70" i="2" s="1"/>
  <c r="J74" i="2" s="1"/>
  <c r="K70" i="2" s="1"/>
  <c r="K74" i="2" s="1"/>
  <c r="L70" i="2" s="1"/>
  <c r="L74" i="2" s="1"/>
  <c r="M70" i="2" s="1"/>
  <c r="M74" i="2" s="1"/>
  <c r="N70" i="2" s="1"/>
  <c r="N74" i="2" s="1"/>
  <c r="O70" i="2" s="1"/>
  <c r="O74" i="2" s="1"/>
  <c r="P70" i="2" s="1"/>
  <c r="P74" i="2" s="1"/>
  <c r="Q70" i="2" s="1"/>
  <c r="Q74" i="2" s="1"/>
  <c r="U20" i="11" l="1"/>
  <c r="G20" i="11"/>
  <c r="K20" i="11"/>
  <c r="J20" i="11"/>
  <c r="I20" i="11"/>
  <c r="H20" i="11"/>
  <c r="P20" i="11"/>
  <c r="O20" i="11"/>
  <c r="Q20" i="11"/>
  <c r="S20" i="11" s="1"/>
  <c r="N20" i="11"/>
  <c r="M20" i="11"/>
  <c r="L20" i="11"/>
  <c r="K185" i="11" l="1"/>
  <c r="J185" i="11"/>
  <c r="M185" i="11"/>
  <c r="I185" i="11"/>
  <c r="N185" i="11"/>
  <c r="Q185" i="11"/>
  <c r="O185" i="11"/>
  <c r="P185" i="11"/>
  <c r="H185" i="11"/>
  <c r="G185" i="11"/>
  <c r="L185" i="11"/>
  <c r="U185" i="11"/>
  <c r="V20" i="11"/>
  <c r="V185" i="11" s="1"/>
  <c r="V189" i="11" s="1"/>
  <c r="V205" i="11" s="1"/>
  <c r="E20" i="9"/>
  <c r="G83" i="2"/>
  <c r="H79" i="2" s="1"/>
  <c r="W20" i="11" l="1"/>
  <c r="S185" i="11"/>
  <c r="G21" i="11"/>
  <c r="E179" i="9"/>
  <c r="G187" i="11" l="1"/>
  <c r="G189" i="11" s="1"/>
  <c r="G205" i="11" s="1"/>
  <c r="G209" i="11" s="1"/>
  <c r="W185" i="11"/>
  <c r="X20" i="11"/>
  <c r="H83" i="2"/>
  <c r="I79" i="2" s="1"/>
  <c r="H207" i="11" l="1"/>
  <c r="G211" i="11"/>
  <c r="G214" i="11" s="1"/>
  <c r="W189" i="11"/>
  <c r="W205" i="11" s="1"/>
  <c r="X185" i="11"/>
  <c r="X189" i="11" s="1"/>
  <c r="X205" i="11" s="1"/>
  <c r="Y20" i="11"/>
  <c r="H21" i="11"/>
  <c r="H187" i="11" l="1"/>
  <c r="H189" i="11" s="1"/>
  <c r="H205" i="11" s="1"/>
  <c r="H209" i="11" s="1"/>
  <c r="H211" i="11" s="1"/>
  <c r="H214" i="11" s="1"/>
  <c r="H216" i="11" s="1"/>
  <c r="H30" i="11" s="1"/>
  <c r="H36" i="11" s="1"/>
  <c r="H44" i="11" s="1"/>
  <c r="G216" i="11"/>
  <c r="G30" i="11" s="1"/>
  <c r="G36" i="11" s="1"/>
  <c r="G44" i="11" s="1"/>
  <c r="Y185" i="11"/>
  <c r="Y189" i="11" s="1"/>
  <c r="Y205" i="11" s="1"/>
  <c r="Z20" i="11"/>
  <c r="G217" i="11" l="1"/>
  <c r="G11" i="11" s="1"/>
  <c r="G18" i="11" s="1"/>
  <c r="G26" i="11" s="1"/>
  <c r="G54" i="11" s="1"/>
  <c r="I207" i="11"/>
  <c r="Z185" i="11"/>
  <c r="Z189" i="11" s="1"/>
  <c r="Z205" i="11" s="1"/>
  <c r="AA20" i="11"/>
  <c r="AA185" i="11" s="1"/>
  <c r="AA189" i="11" s="1"/>
  <c r="AA205" i="11" s="1"/>
  <c r="H217" i="11"/>
  <c r="H11" i="11" s="1"/>
  <c r="H18" i="11" s="1"/>
  <c r="H26" i="11" s="1"/>
  <c r="H54" i="11" s="1"/>
  <c r="I83" i="2"/>
  <c r="J79" i="2" s="1"/>
  <c r="AB20" i="11" l="1"/>
  <c r="AB185" i="11" s="1"/>
  <c r="AB189" i="11" s="1"/>
  <c r="AB205" i="11" s="1"/>
  <c r="I21" i="11"/>
  <c r="I187" i="11" l="1"/>
  <c r="I189" i="11" s="1"/>
  <c r="I205" i="11" s="1"/>
  <c r="I209" i="11" s="1"/>
  <c r="I211" i="11" s="1"/>
  <c r="I214" i="11" s="1"/>
  <c r="I216" i="11" s="1"/>
  <c r="I30" i="11" s="1"/>
  <c r="I36" i="11" s="1"/>
  <c r="I44" i="11" s="1"/>
  <c r="AC20" i="11"/>
  <c r="J207" i="11" l="1"/>
  <c r="AC185" i="11"/>
  <c r="AC189" i="11" s="1"/>
  <c r="AC205" i="11" s="1"/>
  <c r="AD20" i="11"/>
  <c r="I217" i="11"/>
  <c r="I11" i="11" s="1"/>
  <c r="I18" i="11" s="1"/>
  <c r="I26" i="11" s="1"/>
  <c r="I54" i="11" s="1"/>
  <c r="J83" i="2"/>
  <c r="K79" i="2" s="1"/>
  <c r="AD185" i="11" l="1"/>
  <c r="AD189" i="11" s="1"/>
  <c r="AE20" i="11"/>
  <c r="J21" i="11"/>
  <c r="K83" i="2"/>
  <c r="L79" i="2" s="1"/>
  <c r="J187" i="11" l="1"/>
  <c r="J189" i="11" s="1"/>
  <c r="J205" i="11" s="1"/>
  <c r="J209" i="11" s="1"/>
  <c r="AE185" i="11"/>
  <c r="AE189" i="11" s="1"/>
  <c r="AF20" i="11"/>
  <c r="AH20" i="11" s="1"/>
  <c r="K21" i="11"/>
  <c r="K187" i="11" s="1"/>
  <c r="J211" i="11" l="1"/>
  <c r="K207" i="11"/>
  <c r="F20" i="9"/>
  <c r="F179" i="9" s="1"/>
  <c r="K189" i="11"/>
  <c r="K205" i="11" s="1"/>
  <c r="AF185" i="11"/>
  <c r="AJ20" i="11"/>
  <c r="L83" i="2"/>
  <c r="M79" i="2" s="1"/>
  <c r="K209" i="11" l="1"/>
  <c r="L207" i="11" s="1"/>
  <c r="AJ185" i="11"/>
  <c r="J214" i="11"/>
  <c r="J216" i="11" s="1"/>
  <c r="J30" i="11" s="1"/>
  <c r="J36" i="11" s="1"/>
  <c r="J44" i="11" s="1"/>
  <c r="AF189" i="11"/>
  <c r="AH185" i="11"/>
  <c r="AK20" i="11"/>
  <c r="L21" i="11"/>
  <c r="K211" i="11" l="1"/>
  <c r="K214" i="11" s="1"/>
  <c r="K216" i="11" s="1"/>
  <c r="K30" i="11" s="1"/>
  <c r="K36" i="11" s="1"/>
  <c r="K44" i="11" s="1"/>
  <c r="J217" i="11"/>
  <c r="J11" i="11" s="1"/>
  <c r="J18" i="11" s="1"/>
  <c r="J26" i="11" s="1"/>
  <c r="J54" i="11" s="1"/>
  <c r="L187" i="11"/>
  <c r="L189" i="11" s="1"/>
  <c r="L205" i="11" s="1"/>
  <c r="L209" i="11" s="1"/>
  <c r="AJ189" i="11"/>
  <c r="AK185" i="11"/>
  <c r="AK189" i="11" s="1"/>
  <c r="AL20" i="11"/>
  <c r="K217" i="11" l="1"/>
  <c r="K11" i="11" s="1"/>
  <c r="K18" i="11" s="1"/>
  <c r="K26" i="11" s="1"/>
  <c r="K54" i="11" s="1"/>
  <c r="L211" i="11"/>
  <c r="L214" i="11" s="1"/>
  <c r="L216" i="11" s="1"/>
  <c r="L30" i="11" s="1"/>
  <c r="L36" i="11" s="1"/>
  <c r="L44" i="11" s="1"/>
  <c r="M207" i="11"/>
  <c r="AL185" i="11"/>
  <c r="AL189" i="11" s="1"/>
  <c r="AM20" i="11"/>
  <c r="M83" i="2"/>
  <c r="N79" i="2" s="1"/>
  <c r="AM185" i="11" l="1"/>
  <c r="AM189" i="11" s="1"/>
  <c r="AN20" i="11"/>
  <c r="M21" i="11"/>
  <c r="L217" i="11"/>
  <c r="L11" i="11" s="1"/>
  <c r="L18" i="11" s="1"/>
  <c r="L26" i="11" s="1"/>
  <c r="L54" i="11" s="1"/>
  <c r="M187" i="11" l="1"/>
  <c r="M189" i="11" s="1"/>
  <c r="M205" i="11" s="1"/>
  <c r="M209" i="11" s="1"/>
  <c r="AN185" i="11"/>
  <c r="AN189" i="11" s="1"/>
  <c r="AO20" i="11"/>
  <c r="M211" i="11" l="1"/>
  <c r="M214" i="11" s="1"/>
  <c r="M216" i="11" s="1"/>
  <c r="M30" i="11" s="1"/>
  <c r="M36" i="11" s="1"/>
  <c r="M44" i="11" s="1"/>
  <c r="N207" i="11"/>
  <c r="AO185" i="11"/>
  <c r="AP20" i="11"/>
  <c r="AP185" i="11" s="1"/>
  <c r="AP189" i="11" s="1"/>
  <c r="AO189" i="11" l="1"/>
  <c r="AQ20" i="11"/>
  <c r="AQ185" i="11" s="1"/>
  <c r="AQ189" i="11" s="1"/>
  <c r="M217" i="11"/>
  <c r="M11" i="11" s="1"/>
  <c r="M18" i="11" s="1"/>
  <c r="M26" i="11" s="1"/>
  <c r="M54" i="11" s="1"/>
  <c r="N83" i="2"/>
  <c r="O79" i="2" s="1"/>
  <c r="AR20" i="11" l="1"/>
  <c r="AR185" i="11" s="1"/>
  <c r="AR189" i="11" s="1"/>
  <c r="N21" i="11"/>
  <c r="N187" i="11" l="1"/>
  <c r="N189" i="11" s="1"/>
  <c r="N205" i="11" s="1"/>
  <c r="N209" i="11" s="1"/>
  <c r="N211" i="11" s="1"/>
  <c r="N214" i="11" s="1"/>
  <c r="N216" i="11" s="1"/>
  <c r="N30" i="11" s="1"/>
  <c r="N36" i="11" s="1"/>
  <c r="N44" i="11" s="1"/>
  <c r="AS20" i="11"/>
  <c r="O207" i="11" l="1"/>
  <c r="AS185" i="11"/>
  <c r="AS189" i="11" s="1"/>
  <c r="AT20" i="11"/>
  <c r="N217" i="11"/>
  <c r="N11" i="11" s="1"/>
  <c r="N18" i="11" s="1"/>
  <c r="N26" i="11" s="1"/>
  <c r="N54" i="11" s="1"/>
  <c r="O83" i="2"/>
  <c r="P79" i="2" s="1"/>
  <c r="P83" i="2" s="1"/>
  <c r="Q79" i="2" s="1"/>
  <c r="Q83" i="2" s="1"/>
  <c r="Q21" i="11" s="1"/>
  <c r="S21" i="11" s="1"/>
  <c r="U187" i="11" l="1"/>
  <c r="E21" i="9"/>
  <c r="AT185" i="11"/>
  <c r="AT189" i="11" s="1"/>
  <c r="AU20" i="11"/>
  <c r="AW20" i="11" s="1"/>
  <c r="P21" i="11"/>
  <c r="O21" i="11"/>
  <c r="E181" i="9" l="1"/>
  <c r="E183" i="9" s="1"/>
  <c r="E199" i="9" s="1"/>
  <c r="E203" i="9" s="1"/>
  <c r="F181" i="9"/>
  <c r="F183" i="9" s="1"/>
  <c r="AH187" i="11"/>
  <c r="AH189" i="11" s="1"/>
  <c r="U189" i="11"/>
  <c r="U205" i="11" s="1"/>
  <c r="G20" i="9"/>
  <c r="G179" i="9" s="1"/>
  <c r="G183" i="9" s="1"/>
  <c r="P187" i="11"/>
  <c r="O187" i="11"/>
  <c r="O189" i="11" s="1"/>
  <c r="O205" i="11" s="1"/>
  <c r="O209" i="11" s="1"/>
  <c r="Q187" i="11"/>
  <c r="Q189" i="11" s="1"/>
  <c r="Q205" i="11" s="1"/>
  <c r="AU185" i="11"/>
  <c r="AY20" i="11"/>
  <c r="F201" i="9" l="1"/>
  <c r="E205" i="9"/>
  <c r="E206" i="9"/>
  <c r="E208" i="9" s="1"/>
  <c r="E211" i="9" s="1"/>
  <c r="AU189" i="11"/>
  <c r="AW185" i="11"/>
  <c r="AW189" i="11" s="1"/>
  <c r="AY185" i="11"/>
  <c r="AZ20" i="11"/>
  <c r="P207" i="11"/>
  <c r="O211" i="11"/>
  <c r="S187" i="11"/>
  <c r="S189" i="11" s="1"/>
  <c r="S205" i="11" s="1"/>
  <c r="S209" i="11" s="1"/>
  <c r="U207" i="11" s="1"/>
  <c r="P189" i="11"/>
  <c r="P205" i="11" s="1"/>
  <c r="AY189" i="11" l="1"/>
  <c r="AZ185" i="11"/>
  <c r="AZ189" i="11" s="1"/>
  <c r="BA20" i="11"/>
  <c r="P209" i="11"/>
  <c r="P211" i="11" s="1"/>
  <c r="AH207" i="11"/>
  <c r="U209" i="11"/>
  <c r="O214" i="11"/>
  <c r="O216" i="11" s="1"/>
  <c r="O30" i="11" s="1"/>
  <c r="O36" i="11" s="1"/>
  <c r="O44" i="11" s="1"/>
  <c r="BA185" i="11" l="1"/>
  <c r="BA189" i="11" s="1"/>
  <c r="BB20" i="11"/>
  <c r="BB185" i="11" s="1"/>
  <c r="BB189" i="11" s="1"/>
  <c r="Q207" i="11"/>
  <c r="Q209" i="11" s="1"/>
  <c r="Q211" i="11" s="1"/>
  <c r="Q214" i="11" s="1"/>
  <c r="Q216" i="11" s="1"/>
  <c r="P214" i="11"/>
  <c r="P216" i="11" s="1"/>
  <c r="P30" i="11" s="1"/>
  <c r="P36" i="11" s="1"/>
  <c r="P44" i="11" s="1"/>
  <c r="V207" i="11"/>
  <c r="V209" i="11" s="1"/>
  <c r="U211" i="11"/>
  <c r="U216" i="11" s="1"/>
  <c r="O217" i="11"/>
  <c r="O11" i="11" s="1"/>
  <c r="O18" i="11" s="1"/>
  <c r="O26" i="11" s="1"/>
  <c r="O54" i="11" s="1"/>
  <c r="BC20" i="11" l="1"/>
  <c r="Q30" i="11"/>
  <c r="S216" i="11"/>
  <c r="E210" i="9" s="1"/>
  <c r="U214" i="11"/>
  <c r="U217" i="11" s="1"/>
  <c r="V211" i="11"/>
  <c r="V216" i="11" s="1"/>
  <c r="W207" i="11"/>
  <c r="W209" i="11" s="1"/>
  <c r="Q217" i="11"/>
  <c r="P217" i="11"/>
  <c r="P11" i="11" s="1"/>
  <c r="P18" i="11" s="1"/>
  <c r="P26" i="11" s="1"/>
  <c r="P54" i="11" s="1"/>
  <c r="BC185" i="11" l="1"/>
  <c r="BD20" i="11"/>
  <c r="BD185" i="11" s="1"/>
  <c r="BD189" i="11" s="1"/>
  <c r="V214" i="11"/>
  <c r="V217" i="11" s="1"/>
  <c r="U11" i="11"/>
  <c r="U18" i="11" s="1"/>
  <c r="U26" i="11" s="1"/>
  <c r="U30" i="11"/>
  <c r="U36" i="11" s="1"/>
  <c r="U44" i="11" s="1"/>
  <c r="X207" i="11"/>
  <c r="X209" i="11" s="1"/>
  <c r="W211" i="11"/>
  <c r="W216" i="11" s="1"/>
  <c r="Q36" i="11"/>
  <c r="Q44" i="11" s="1"/>
  <c r="S30" i="11"/>
  <c r="S217" i="11"/>
  <c r="Q11" i="11"/>
  <c r="BC189" i="11" l="1"/>
  <c r="U54" i="11"/>
  <c r="BE20" i="11"/>
  <c r="X211" i="11"/>
  <c r="X216" i="11" s="1"/>
  <c r="Y207" i="11"/>
  <c r="Y209" i="11" s="1"/>
  <c r="Q18" i="11"/>
  <c r="Q26" i="11" s="1"/>
  <c r="Q54" i="11" s="1"/>
  <c r="S11" i="11"/>
  <c r="E29" i="9"/>
  <c r="E35" i="9" s="1"/>
  <c r="E42" i="9" s="1"/>
  <c r="S36" i="11"/>
  <c r="S44" i="11" s="1"/>
  <c r="W214" i="11"/>
  <c r="W217" i="11" s="1"/>
  <c r="BE185" i="11" l="1"/>
  <c r="BF20" i="11"/>
  <c r="V11" i="11"/>
  <c r="V18" i="11" s="1"/>
  <c r="V26" i="11" s="1"/>
  <c r="V30" i="11"/>
  <c r="V36" i="11" s="1"/>
  <c r="V44" i="11" s="1"/>
  <c r="E11" i="9"/>
  <c r="E18" i="9" s="1"/>
  <c r="E25" i="9" s="1"/>
  <c r="E52" i="9" s="1"/>
  <c r="S18" i="11"/>
  <c r="S26" i="11" s="1"/>
  <c r="S54" i="11" s="1"/>
  <c r="W30" i="11"/>
  <c r="W36" i="11" s="1"/>
  <c r="W44" i="11" s="1"/>
  <c r="W11" i="11"/>
  <c r="W18" i="11" s="1"/>
  <c r="W26" i="11" s="1"/>
  <c r="Y211" i="11"/>
  <c r="Y216" i="11" s="1"/>
  <c r="Z207" i="11"/>
  <c r="Z209" i="11" s="1"/>
  <c r="X214" i="11"/>
  <c r="X217" i="11" s="1"/>
  <c r="BE189" i="11" l="1"/>
  <c r="BF185" i="11"/>
  <c r="BF189" i="11" s="1"/>
  <c r="BG20" i="11"/>
  <c r="W54" i="11"/>
  <c r="V54" i="11"/>
  <c r="Z211" i="11"/>
  <c r="AA207" i="11"/>
  <c r="AA209" i="11" s="1"/>
  <c r="X30" i="11"/>
  <c r="X36" i="11" s="1"/>
  <c r="X44" i="11" s="1"/>
  <c r="Y214" i="11"/>
  <c r="Y217" i="11" s="1"/>
  <c r="X11" i="11"/>
  <c r="X18" i="11" s="1"/>
  <c r="X26" i="11" s="1"/>
  <c r="Z214" i="11" l="1"/>
  <c r="Z216" i="11"/>
  <c r="Z30" i="11" s="1"/>
  <c r="Z36" i="11" s="1"/>
  <c r="Z44" i="11" s="1"/>
  <c r="BG185" i="11"/>
  <c r="BG189" i="11" s="1"/>
  <c r="BH20" i="11"/>
  <c r="X54" i="11"/>
  <c r="Y30" i="11"/>
  <c r="Y36" i="11" s="1"/>
  <c r="Y44" i="11" s="1"/>
  <c r="Y11" i="11"/>
  <c r="Y18" i="11" s="1"/>
  <c r="Y26" i="11" s="1"/>
  <c r="AA211" i="11"/>
  <c r="AB207" i="11"/>
  <c r="AB209" i="11" s="1"/>
  <c r="BH185" i="11" l="1"/>
  <c r="BH189" i="11" s="1"/>
  <c r="AA214" i="11"/>
  <c r="AA216" i="11"/>
  <c r="Z217" i="11"/>
  <c r="Z11" i="11" s="1"/>
  <c r="Z18" i="11" s="1"/>
  <c r="Z26" i="11" s="1"/>
  <c r="Z54" i="11" s="1"/>
  <c r="BI20" i="11"/>
  <c r="Y54" i="11"/>
  <c r="AB211" i="11"/>
  <c r="AC207" i="11"/>
  <c r="AC209" i="11" s="1"/>
  <c r="AA217" i="11" l="1"/>
  <c r="AA11" i="11" s="1"/>
  <c r="AA18" i="11" s="1"/>
  <c r="AA26" i="11" s="1"/>
  <c r="AB214" i="11"/>
  <c r="AB216" i="11"/>
  <c r="AB30" i="11" s="1"/>
  <c r="AB36" i="11" s="1"/>
  <c r="AB44" i="11" s="1"/>
  <c r="AA30" i="11"/>
  <c r="AA36" i="11" s="1"/>
  <c r="AA44" i="11" s="1"/>
  <c r="BI185" i="11"/>
  <c r="BI189" i="11" s="1"/>
  <c r="BJ20" i="11"/>
  <c r="BL20" i="11" s="1"/>
  <c r="AD207" i="11"/>
  <c r="AC211" i="11"/>
  <c r="AA54" i="11" l="1"/>
  <c r="AB217" i="11"/>
  <c r="AB11" i="11" s="1"/>
  <c r="AB18" i="11" s="1"/>
  <c r="AB26" i="11" s="1"/>
  <c r="AB54" i="11" s="1"/>
  <c r="BJ185" i="11"/>
  <c r="H20" i="9"/>
  <c r="H179" i="9" s="1"/>
  <c r="H183" i="9" s="1"/>
  <c r="AC214" i="11"/>
  <c r="AC216" i="11"/>
  <c r="BN20" i="11"/>
  <c r="BN185" i="11" s="1"/>
  <c r="AD86" i="11"/>
  <c r="AD113" i="11" s="1"/>
  <c r="AE86" i="11"/>
  <c r="AE89" i="11" s="1"/>
  <c r="AE93" i="11" s="1"/>
  <c r="AF86" i="11"/>
  <c r="AF89" i="11" s="1"/>
  <c r="AF93" i="11" s="1"/>
  <c r="AC217" i="11" l="1"/>
  <c r="AC11" i="11" s="1"/>
  <c r="AC18" i="11" s="1"/>
  <c r="AC26" i="11" s="1"/>
  <c r="AD89" i="11"/>
  <c r="AD93" i="11" s="1"/>
  <c r="BN189" i="11"/>
  <c r="AC30" i="11"/>
  <c r="AC36" i="11" s="1"/>
  <c r="AC44" i="11" s="1"/>
  <c r="BJ189" i="11"/>
  <c r="BL185" i="11"/>
  <c r="BL189" i="11" s="1"/>
  <c r="AF113" i="11"/>
  <c r="AE113" i="11"/>
  <c r="AH86" i="11"/>
  <c r="F84" i="9" s="1"/>
  <c r="F111" i="9" s="1"/>
  <c r="BO20" i="11"/>
  <c r="BO185" i="11" s="1"/>
  <c r="BO189" i="11" s="1"/>
  <c r="AF444" i="2"/>
  <c r="AF446" i="2" s="1"/>
  <c r="AE444" i="2"/>
  <c r="AE446" i="2" s="1"/>
  <c r="AD444" i="2" l="1"/>
  <c r="AD446" i="2" s="1"/>
  <c r="AD448" i="2" s="1"/>
  <c r="AE447" i="2" s="1"/>
  <c r="AE448" i="2" s="1"/>
  <c r="AE450" i="2" s="1"/>
  <c r="AE452" i="2" s="1"/>
  <c r="AE95" i="11" s="1"/>
  <c r="AC54" i="11"/>
  <c r="AH113" i="11"/>
  <c r="AH89" i="11"/>
  <c r="AH93" i="11" s="1"/>
  <c r="F87" i="9"/>
  <c r="F91" i="9" s="1"/>
  <c r="BP20" i="11"/>
  <c r="AE114" i="11" l="1"/>
  <c r="AE115" i="11" s="1"/>
  <c r="AE97" i="11"/>
  <c r="AD450" i="2"/>
  <c r="AD452" i="2" s="1"/>
  <c r="AF447" i="2"/>
  <c r="AF448" i="2" s="1"/>
  <c r="AF450" i="2" s="1"/>
  <c r="AF452" i="2" s="1"/>
  <c r="AF95" i="11" s="1"/>
  <c r="BP185" i="11"/>
  <c r="BQ20" i="11"/>
  <c r="AF114" i="11" l="1"/>
  <c r="AF115" i="11" s="1"/>
  <c r="AF97" i="11"/>
  <c r="AD460" i="2"/>
  <c r="AD462" i="2" s="1"/>
  <c r="AD95" i="11"/>
  <c r="AE170" i="11"/>
  <c r="AE173" i="11" s="1"/>
  <c r="AE109" i="11"/>
  <c r="AE117" i="11" s="1"/>
  <c r="AE460" i="2"/>
  <c r="AE462" i="2" s="1"/>
  <c r="AJ447" i="2"/>
  <c r="BP189" i="11"/>
  <c r="BQ185" i="11"/>
  <c r="BQ189" i="11" s="1"/>
  <c r="BR20" i="11"/>
  <c r="AH452" i="2"/>
  <c r="AJ454" i="2" s="1"/>
  <c r="AD114" i="11" l="1"/>
  <c r="AD97" i="11"/>
  <c r="AD22" i="11"/>
  <c r="AD175" i="11" s="1"/>
  <c r="AD196" i="11"/>
  <c r="AF109" i="11"/>
  <c r="AF117" i="11" s="1"/>
  <c r="AF170" i="11"/>
  <c r="AF173" i="11" s="1"/>
  <c r="AE119" i="11"/>
  <c r="AE130" i="11"/>
  <c r="AE132" i="11" s="1"/>
  <c r="AE22" i="11"/>
  <c r="AH95" i="11"/>
  <c r="AF460" i="2"/>
  <c r="AF462" i="2" s="1"/>
  <c r="BR185" i="11"/>
  <c r="BR189" i="11" s="1"/>
  <c r="BS20" i="11"/>
  <c r="AJ456" i="2"/>
  <c r="AJ458" i="2" s="1"/>
  <c r="AK454" i="2"/>
  <c r="AE196" i="11" l="1"/>
  <c r="AF119" i="11"/>
  <c r="AF130" i="11"/>
  <c r="AF132" i="11" s="1"/>
  <c r="AF22" i="11"/>
  <c r="AH22" i="11" s="1"/>
  <c r="F22" i="9" s="1"/>
  <c r="F169" i="9" s="1"/>
  <c r="AF196" i="11"/>
  <c r="AH196" i="11" s="1"/>
  <c r="AD42" i="11"/>
  <c r="F93" i="9"/>
  <c r="AH97" i="11"/>
  <c r="AE42" i="11"/>
  <c r="AD170" i="11"/>
  <c r="AD49" i="11"/>
  <c r="AD109" i="11"/>
  <c r="AE175" i="11"/>
  <c r="AE179" i="11" s="1"/>
  <c r="AH114" i="11"/>
  <c r="AH115" i="11" s="1"/>
  <c r="AD115" i="11"/>
  <c r="BS185" i="11"/>
  <c r="BS189" i="11" s="1"/>
  <c r="BT20" i="11"/>
  <c r="AL454" i="2"/>
  <c r="AK456" i="2"/>
  <c r="AK458" i="2" s="1"/>
  <c r="F112" i="9" l="1"/>
  <c r="F113" i="9" s="1"/>
  <c r="F95" i="9"/>
  <c r="AH109" i="11"/>
  <c r="AH117" i="11" s="1"/>
  <c r="AD117" i="11"/>
  <c r="AD52" i="11"/>
  <c r="AE49" i="11"/>
  <c r="AH39" i="11"/>
  <c r="AF42" i="11"/>
  <c r="AH170" i="11"/>
  <c r="AH173" i="11" s="1"/>
  <c r="AD173" i="11"/>
  <c r="AD179" i="11" s="1"/>
  <c r="AF175" i="11"/>
  <c r="AH175" i="11" s="1"/>
  <c r="AH179" i="11" s="1"/>
  <c r="BT185" i="11"/>
  <c r="BT189" i="11" s="1"/>
  <c r="BU20" i="11"/>
  <c r="BU185" i="11" s="1"/>
  <c r="BU189" i="11" s="1"/>
  <c r="AL456" i="2"/>
  <c r="AL458" i="2" s="1"/>
  <c r="AM454" i="2"/>
  <c r="AF179" i="11" l="1"/>
  <c r="AD119" i="11"/>
  <c r="AD130" i="11"/>
  <c r="AD132" i="11" s="1"/>
  <c r="AH130" i="11"/>
  <c r="AH132" i="11" s="1"/>
  <c r="AH119" i="11"/>
  <c r="AE52" i="11"/>
  <c r="AF49" i="11"/>
  <c r="F164" i="9"/>
  <c r="F167" i="9" s="1"/>
  <c r="F173" i="9" s="1"/>
  <c r="F107" i="9"/>
  <c r="F115" i="9" s="1"/>
  <c r="AH42" i="11"/>
  <c r="F38" i="9"/>
  <c r="BV20" i="11"/>
  <c r="AM456" i="2"/>
  <c r="AM458" i="2" s="1"/>
  <c r="AN454" i="2"/>
  <c r="F128" i="9" l="1"/>
  <c r="F130" i="9" s="1"/>
  <c r="F117" i="9"/>
  <c r="AH49" i="11"/>
  <c r="AF52" i="11"/>
  <c r="F40" i="9"/>
  <c r="F190" i="9"/>
  <c r="BV185" i="11"/>
  <c r="BV189" i="11" s="1"/>
  <c r="BW20" i="11"/>
  <c r="AN456" i="2"/>
  <c r="AN458" i="2" s="1"/>
  <c r="AO454" i="2"/>
  <c r="AH52" i="11" l="1"/>
  <c r="F47" i="9"/>
  <c r="F50" i="9" s="1"/>
  <c r="BW185" i="11"/>
  <c r="BW189" i="11" s="1"/>
  <c r="BX20" i="11"/>
  <c r="BX185" i="11" s="1"/>
  <c r="BX189" i="11" s="1"/>
  <c r="AO456" i="2"/>
  <c r="AO458" i="2" s="1"/>
  <c r="AP454" i="2"/>
  <c r="BY20" i="11" l="1"/>
  <c r="CA20" i="11" s="1"/>
  <c r="AP456" i="2"/>
  <c r="AP458" i="2" s="1"/>
  <c r="AQ454" i="2"/>
  <c r="I20" i="9" l="1"/>
  <c r="I179" i="9" s="1"/>
  <c r="I183" i="9" s="1"/>
  <c r="BY185" i="11"/>
  <c r="CC20" i="11"/>
  <c r="CC185" i="11" s="1"/>
  <c r="AR454" i="2"/>
  <c r="AQ456" i="2"/>
  <c r="AQ458" i="2" s="1"/>
  <c r="CC189" i="11" l="1"/>
  <c r="BY189" i="11"/>
  <c r="CA185" i="11"/>
  <c r="CA189" i="11" s="1"/>
  <c r="CD20" i="11"/>
  <c r="CD185" i="11" s="1"/>
  <c r="AR456" i="2"/>
  <c r="AR458" i="2" s="1"/>
  <c r="AS454" i="2"/>
  <c r="CD189" i="11" l="1"/>
  <c r="CE20" i="11"/>
  <c r="AT454" i="2"/>
  <c r="AS456" i="2"/>
  <c r="AS458" i="2" s="1"/>
  <c r="CE185" i="11" l="1"/>
  <c r="CF20" i="11"/>
  <c r="AT456" i="2"/>
  <c r="AT458" i="2" s="1"/>
  <c r="AU454" i="2"/>
  <c r="AU456" i="2" s="1"/>
  <c r="AJ86" i="11"/>
  <c r="AJ89" i="11" s="1"/>
  <c r="AJ93" i="11" s="1"/>
  <c r="AJ444" i="2" s="1"/>
  <c r="AJ446" i="2" s="1"/>
  <c r="AJ448" i="2" s="1"/>
  <c r="AK86" i="11"/>
  <c r="AK113" i="11" s="1"/>
  <c r="AL86" i="11"/>
  <c r="AL89" i="11" s="1"/>
  <c r="AL93" i="11" s="1"/>
  <c r="AL444" i="2" s="1"/>
  <c r="AL446" i="2" s="1"/>
  <c r="AM86" i="11"/>
  <c r="AN86" i="11"/>
  <c r="AN89" i="11" s="1"/>
  <c r="AN93" i="11" s="1"/>
  <c r="AO86" i="11"/>
  <c r="AO89" i="11" s="1"/>
  <c r="AO93" i="11" s="1"/>
  <c r="AO444" i="2" s="1"/>
  <c r="AO446" i="2" s="1"/>
  <c r="AP86" i="11"/>
  <c r="AP89" i="11" s="1"/>
  <c r="AP93" i="11" s="1"/>
  <c r="AQ86" i="11"/>
  <c r="AQ89" i="11" s="1"/>
  <c r="AQ93" i="11" s="1"/>
  <c r="AR86" i="11"/>
  <c r="AR89" i="11" s="1"/>
  <c r="AR93" i="11" s="1"/>
  <c r="AS86" i="11"/>
  <c r="AS89" i="11" s="1"/>
  <c r="AS93" i="11" s="1"/>
  <c r="AS444" i="2" s="1"/>
  <c r="AS446" i="2" s="1"/>
  <c r="AT86" i="11"/>
  <c r="AT89" i="11" s="1"/>
  <c r="AT93" i="11" s="1"/>
  <c r="AT444" i="2" s="1"/>
  <c r="AT446" i="2" s="1"/>
  <c r="AU86" i="11"/>
  <c r="AP113" i="11" l="1"/>
  <c r="CE189" i="11"/>
  <c r="CF185" i="11"/>
  <c r="CF189" i="11" s="1"/>
  <c r="AS113" i="11"/>
  <c r="AR113" i="11"/>
  <c r="AQ113" i="11"/>
  <c r="AJ113" i="11"/>
  <c r="AT113" i="11"/>
  <c r="AL113" i="11"/>
  <c r="CG20" i="11"/>
  <c r="AN444" i="2"/>
  <c r="AN446" i="2" s="1"/>
  <c r="AR444" i="2"/>
  <c r="AR446" i="2" s="1"/>
  <c r="AP444" i="2"/>
  <c r="AP446" i="2" s="1"/>
  <c r="AO113" i="11"/>
  <c r="AN113" i="11"/>
  <c r="AU458" i="2"/>
  <c r="AU89" i="11"/>
  <c r="AU93" i="11" s="1"/>
  <c r="AU113" i="11"/>
  <c r="AM89" i="11"/>
  <c r="AM93" i="11" s="1"/>
  <c r="AM113" i="11"/>
  <c r="AQ444" i="2"/>
  <c r="AQ446" i="2" s="1"/>
  <c r="AW86" i="11"/>
  <c r="AK89" i="11"/>
  <c r="AK93" i="11" s="1"/>
  <c r="AK447" i="2"/>
  <c r="AJ450" i="2"/>
  <c r="AJ452" i="2" s="1"/>
  <c r="AJ95" i="11" s="1"/>
  <c r="CG185" i="11" l="1"/>
  <c r="CG189" i="11" s="1"/>
  <c r="CH20" i="11"/>
  <c r="AW113" i="11"/>
  <c r="G84" i="9"/>
  <c r="AW89" i="11"/>
  <c r="AW93" i="11" s="1"/>
  <c r="AM444" i="2"/>
  <c r="AM446" i="2" s="1"/>
  <c r="AK444" i="2"/>
  <c r="AK446" i="2" s="1"/>
  <c r="AK448" i="2" s="1"/>
  <c r="AJ460" i="2"/>
  <c r="AJ462" i="2" s="1"/>
  <c r="AJ114" i="11"/>
  <c r="AJ97" i="11"/>
  <c r="AJ170" i="11" s="1"/>
  <c r="AJ173" i="11" s="1"/>
  <c r="AU444" i="2"/>
  <c r="AU446" i="2" s="1"/>
  <c r="AJ22" i="11" l="1"/>
  <c r="AJ196" i="11"/>
  <c r="AJ175" i="11"/>
  <c r="AJ179" i="11" s="1"/>
  <c r="CH185" i="11"/>
  <c r="CH189" i="11" s="1"/>
  <c r="CI20" i="11"/>
  <c r="AJ115" i="11"/>
  <c r="AJ49" i="11"/>
  <c r="AJ109" i="11"/>
  <c r="G87" i="9"/>
  <c r="G91" i="9" s="1"/>
  <c r="G111" i="9"/>
  <c r="AK450" i="2"/>
  <c r="AK452" i="2" s="1"/>
  <c r="AK95" i="11" s="1"/>
  <c r="AL447" i="2"/>
  <c r="AL448" i="2" s="1"/>
  <c r="AK114" i="11" l="1"/>
  <c r="AK97" i="11"/>
  <c r="AJ42" i="11"/>
  <c r="CI185" i="11"/>
  <c r="CI189" i="11" s="1"/>
  <c r="CJ20" i="11"/>
  <c r="AJ52" i="11"/>
  <c r="AK49" i="11"/>
  <c r="AJ117" i="11"/>
  <c r="AK460" i="2"/>
  <c r="AK462" i="2" s="1"/>
  <c r="AL450" i="2"/>
  <c r="AL452" i="2" s="1"/>
  <c r="AL95" i="11" s="1"/>
  <c r="AM447" i="2"/>
  <c r="AM448" i="2" s="1"/>
  <c r="AL97" i="11" l="1"/>
  <c r="AL114" i="11"/>
  <c r="AL115" i="11" s="1"/>
  <c r="AK22" i="11"/>
  <c r="AK175" i="11" s="1"/>
  <c r="AK196" i="11"/>
  <c r="AK170" i="11"/>
  <c r="AK109" i="11"/>
  <c r="AK115" i="11"/>
  <c r="CJ185" i="11"/>
  <c r="CJ189" i="11" s="1"/>
  <c r="CK20" i="11"/>
  <c r="AL460" i="2"/>
  <c r="AL462" i="2" s="1"/>
  <c r="AL49" i="11"/>
  <c r="AK52" i="11"/>
  <c r="AM450" i="2"/>
  <c r="AM452" i="2" s="1"/>
  <c r="AM95" i="11" s="1"/>
  <c r="AN447" i="2"/>
  <c r="AN448" i="2" s="1"/>
  <c r="AJ119" i="11"/>
  <c r="AJ130" i="11"/>
  <c r="AK42" i="11" l="1"/>
  <c r="AM114" i="11"/>
  <c r="AM97" i="11"/>
  <c r="AM49" i="11" s="1"/>
  <c r="AK117" i="11"/>
  <c r="AK173" i="11"/>
  <c r="AK179" i="11" s="1"/>
  <c r="AL170" i="11"/>
  <c r="AL173" i="11" s="1"/>
  <c r="AL109" i="11"/>
  <c r="AL117" i="11" s="1"/>
  <c r="AL22" i="11"/>
  <c r="AL175" i="11" s="1"/>
  <c r="AL196" i="11"/>
  <c r="CK185" i="11"/>
  <c r="CK189" i="11" s="1"/>
  <c r="AM460" i="2"/>
  <c r="AM462" i="2" s="1"/>
  <c r="CL20" i="11"/>
  <c r="AJ132" i="11"/>
  <c r="AN450" i="2"/>
  <c r="AN452" i="2" s="1"/>
  <c r="AN95" i="11" s="1"/>
  <c r="AO447" i="2"/>
  <c r="AO448" i="2" s="1"/>
  <c r="AL52" i="11"/>
  <c r="AL179" i="11" l="1"/>
  <c r="AM170" i="11"/>
  <c r="AM173" i="11" s="1"/>
  <c r="AM109" i="11"/>
  <c r="AL42" i="11"/>
  <c r="AK130" i="11"/>
  <c r="AK132" i="11" s="1"/>
  <c r="AK119" i="11"/>
  <c r="AL130" i="11"/>
  <c r="AL132" i="11" s="1"/>
  <c r="AL119" i="11"/>
  <c r="AM115" i="11"/>
  <c r="AN114" i="11"/>
  <c r="AN115" i="11" s="1"/>
  <c r="AN97" i="11"/>
  <c r="AM22" i="11"/>
  <c r="AM175" i="11" s="1"/>
  <c r="AM179" i="11" s="1"/>
  <c r="AM196" i="11"/>
  <c r="CL185" i="11"/>
  <c r="CL189" i="11" s="1"/>
  <c r="CN20" i="11"/>
  <c r="CP20" i="11" s="1"/>
  <c r="J20" i="9" s="1"/>
  <c r="J179" i="9" s="1"/>
  <c r="J183" i="9" s="1"/>
  <c r="CM20" i="11"/>
  <c r="AO450" i="2"/>
  <c r="AO452" i="2" s="1"/>
  <c r="AO95" i="11" s="1"/>
  <c r="AP447" i="2"/>
  <c r="AP448" i="2" s="1"/>
  <c r="AN460" i="2"/>
  <c r="AN462" i="2" s="1"/>
  <c r="AN49" i="11"/>
  <c r="AM52" i="11"/>
  <c r="AO114" i="11" l="1"/>
  <c r="AO115" i="11" s="1"/>
  <c r="AO97" i="11"/>
  <c r="AM42" i="11"/>
  <c r="AN22" i="11"/>
  <c r="AN175" i="11" s="1"/>
  <c r="AN196" i="11"/>
  <c r="AN170" i="11"/>
  <c r="AN109" i="11"/>
  <c r="AN117" i="11" s="1"/>
  <c r="AM117" i="11"/>
  <c r="CN185" i="11"/>
  <c r="CN189" i="11" s="1"/>
  <c r="CM185" i="11"/>
  <c r="CM189" i="11" s="1"/>
  <c r="AO49" i="11"/>
  <c r="AN52" i="11"/>
  <c r="AP450" i="2"/>
  <c r="AP452" i="2" s="1"/>
  <c r="AP95" i="11" s="1"/>
  <c r="AQ447" i="2"/>
  <c r="AQ448" i="2" s="1"/>
  <c r="AO460" i="2"/>
  <c r="AO462" i="2" s="1"/>
  <c r="AN130" i="11" l="1"/>
  <c r="AN132" i="11" s="1"/>
  <c r="AN119" i="11"/>
  <c r="AN173" i="11"/>
  <c r="AN179" i="11" s="1"/>
  <c r="AN42" i="11"/>
  <c r="AO22" i="11"/>
  <c r="AO175" i="11" s="1"/>
  <c r="AO196" i="11"/>
  <c r="AO170" i="11"/>
  <c r="AO173" i="11" s="1"/>
  <c r="AO109" i="11"/>
  <c r="AO117" i="11" s="1"/>
  <c r="AP114" i="11"/>
  <c r="AP97" i="11"/>
  <c r="AM119" i="11"/>
  <c r="AM130" i="11"/>
  <c r="AM132" i="11" s="1"/>
  <c r="CP185" i="11"/>
  <c r="CP189" i="11" s="1"/>
  <c r="AP460" i="2"/>
  <c r="AP462" i="2" s="1"/>
  <c r="AO52" i="11"/>
  <c r="AQ450" i="2"/>
  <c r="AQ452" i="2" s="1"/>
  <c r="AQ95" i="11" s="1"/>
  <c r="AR447" i="2"/>
  <c r="AR448" i="2" s="1"/>
  <c r="AQ114" i="11" l="1"/>
  <c r="AQ115" i="11" s="1"/>
  <c r="AQ97" i="11"/>
  <c r="AP115" i="11"/>
  <c r="AO130" i="11"/>
  <c r="AO132" i="11" s="1"/>
  <c r="AO119" i="11"/>
  <c r="AP170" i="11"/>
  <c r="AP109" i="11"/>
  <c r="AP49" i="11"/>
  <c r="AP52" i="11" s="1"/>
  <c r="AP22" i="11"/>
  <c r="AP175" i="11" s="1"/>
  <c r="AP196" i="11"/>
  <c r="AO42" i="11"/>
  <c r="AO179" i="11"/>
  <c r="AQ460" i="2"/>
  <c r="AQ462" i="2" s="1"/>
  <c r="AS447" i="2"/>
  <c r="AS448" i="2" s="1"/>
  <c r="AR450" i="2"/>
  <c r="AR452" i="2" s="1"/>
  <c r="AR95" i="11" s="1"/>
  <c r="AQ49" i="11" l="1"/>
  <c r="AQ52" i="11" s="1"/>
  <c r="AP173" i="11"/>
  <c r="AP179" i="11" s="1"/>
  <c r="AQ22" i="11"/>
  <c r="AQ196" i="11"/>
  <c r="AR114" i="11"/>
  <c r="AR97" i="11"/>
  <c r="AP42" i="11"/>
  <c r="AP117" i="11"/>
  <c r="AQ170" i="11"/>
  <c r="AQ173" i="11" s="1"/>
  <c r="AQ109" i="11"/>
  <c r="AQ117" i="11" s="1"/>
  <c r="AR460" i="2"/>
  <c r="AR462" i="2" s="1"/>
  <c r="AQ175" i="11"/>
  <c r="AS450" i="2"/>
  <c r="AS452" i="2" s="1"/>
  <c r="AS95" i="11" s="1"/>
  <c r="AT447" i="2"/>
  <c r="AT448" i="2" s="1"/>
  <c r="AR49" i="11" l="1"/>
  <c r="AR52" i="11" s="1"/>
  <c r="AQ179" i="11"/>
  <c r="AR115" i="11"/>
  <c r="AQ42" i="11"/>
  <c r="AR22" i="11"/>
  <c r="AR175" i="11" s="1"/>
  <c r="AR196" i="11"/>
  <c r="AQ119" i="11"/>
  <c r="AQ130" i="11"/>
  <c r="AQ132" i="11" s="1"/>
  <c r="AR170" i="11"/>
  <c r="AR173" i="11" s="1"/>
  <c r="AR109" i="11"/>
  <c r="AS114" i="11"/>
  <c r="AS115" i="11" s="1"/>
  <c r="AS97" i="11"/>
  <c r="AP130" i="11"/>
  <c r="AP132" i="11" s="1"/>
  <c r="AP119" i="11"/>
  <c r="AS460" i="2"/>
  <c r="AS462" i="2" s="1"/>
  <c r="AT450" i="2"/>
  <c r="AT452" i="2" s="1"/>
  <c r="AT95" i="11" s="1"/>
  <c r="AU447" i="2"/>
  <c r="AU448" i="2" s="1"/>
  <c r="AR117" i="11" l="1"/>
  <c r="AS49" i="11"/>
  <c r="AS52" i="11" s="1"/>
  <c r="AR179" i="11"/>
  <c r="AR119" i="11"/>
  <c r="AR130" i="11"/>
  <c r="AR132" i="11" s="1"/>
  <c r="AT97" i="11"/>
  <c r="AT114" i="11"/>
  <c r="AT115" i="11" s="1"/>
  <c r="AS170" i="11"/>
  <c r="AS173" i="11" s="1"/>
  <c r="AS109" i="11"/>
  <c r="AS117" i="11" s="1"/>
  <c r="AR42" i="11"/>
  <c r="AS22" i="11"/>
  <c r="AS175" i="11" s="1"/>
  <c r="AS196" i="11"/>
  <c r="AT460" i="2"/>
  <c r="AT462" i="2" s="1"/>
  <c r="AU450" i="2"/>
  <c r="AU452" i="2" s="1"/>
  <c r="AU95" i="11" s="1"/>
  <c r="AY447" i="2"/>
  <c r="AT49" i="11" l="1"/>
  <c r="AU114" i="11"/>
  <c r="AU97" i="11"/>
  <c r="AW95" i="11"/>
  <c r="AT22" i="11"/>
  <c r="AT175" i="11" s="1"/>
  <c r="AT179" i="11" s="1"/>
  <c r="AT196" i="11"/>
  <c r="AS42" i="11"/>
  <c r="AS119" i="11"/>
  <c r="AS130" i="11"/>
  <c r="AS132" i="11" s="1"/>
  <c r="AT109" i="11"/>
  <c r="AT117" i="11" s="1"/>
  <c r="AT170" i="11"/>
  <c r="AT173" i="11" s="1"/>
  <c r="AS179" i="11"/>
  <c r="AU460" i="2"/>
  <c r="AU462" i="2" s="1"/>
  <c r="AW452" i="2"/>
  <c r="AY454" i="2" s="1"/>
  <c r="AT52" i="11"/>
  <c r="AU49" i="11" l="1"/>
  <c r="AU22" i="11"/>
  <c r="AU175" i="11" s="1"/>
  <c r="AU196" i="11"/>
  <c r="AW196" i="11" s="1"/>
  <c r="G93" i="9"/>
  <c r="AW97" i="11"/>
  <c r="AT130" i="11"/>
  <c r="AT132" i="11" s="1"/>
  <c r="AT119" i="11"/>
  <c r="AU170" i="11"/>
  <c r="AU109" i="11"/>
  <c r="AT42" i="11"/>
  <c r="AU115" i="11"/>
  <c r="AW114" i="11"/>
  <c r="AW115" i="11" s="1"/>
  <c r="AZ454" i="2"/>
  <c r="AY456" i="2"/>
  <c r="AY458" i="2" s="1"/>
  <c r="AW49" i="11"/>
  <c r="AU52" i="11"/>
  <c r="AW22" i="11" l="1"/>
  <c r="G22" i="9" s="1"/>
  <c r="AU117" i="11"/>
  <c r="AW109" i="11"/>
  <c r="AW117" i="11" s="1"/>
  <c r="G112" i="9"/>
  <c r="G113" i="9" s="1"/>
  <c r="G95" i="9"/>
  <c r="AW39" i="11"/>
  <c r="AU42" i="11"/>
  <c r="AU173" i="11"/>
  <c r="AU179" i="11" s="1"/>
  <c r="AW170" i="11"/>
  <c r="AW173" i="11" s="1"/>
  <c r="AW175" i="11"/>
  <c r="G47" i="9"/>
  <c r="G50" i="9" s="1"/>
  <c r="AW52" i="11"/>
  <c r="AZ456" i="2"/>
  <c r="AZ458" i="2" s="1"/>
  <c r="BA454" i="2"/>
  <c r="AW179" i="11" l="1"/>
  <c r="G38" i="9"/>
  <c r="AW42" i="11"/>
  <c r="G164" i="9"/>
  <c r="G167" i="9" s="1"/>
  <c r="G107" i="9"/>
  <c r="G115" i="9" s="1"/>
  <c r="AW130" i="11"/>
  <c r="AW132" i="11" s="1"/>
  <c r="AW119" i="11"/>
  <c r="AU119" i="11"/>
  <c r="AU130" i="11"/>
  <c r="AU132" i="11" s="1"/>
  <c r="BA456" i="2"/>
  <c r="BA458" i="2" s="1"/>
  <c r="BB454" i="2"/>
  <c r="G169" i="9"/>
  <c r="G173" i="9" l="1"/>
  <c r="G128" i="9"/>
  <c r="G130" i="9" s="1"/>
  <c r="G117" i="9"/>
  <c r="G40" i="9"/>
  <c r="G190" i="9"/>
  <c r="BB456" i="2"/>
  <c r="BB458" i="2" s="1"/>
  <c r="BC454" i="2"/>
  <c r="BD454" i="2" l="1"/>
  <c r="BC456" i="2"/>
  <c r="BC458" i="2" s="1"/>
  <c r="BE454" i="2" l="1"/>
  <c r="BD456" i="2"/>
  <c r="BD458" i="2" s="1"/>
  <c r="BF454" i="2" l="1"/>
  <c r="BE456" i="2"/>
  <c r="BE458" i="2" s="1"/>
  <c r="BG454" i="2" l="1"/>
  <c r="BF456" i="2"/>
  <c r="BF458" i="2" s="1"/>
  <c r="BH454" i="2" l="1"/>
  <c r="BG456" i="2"/>
  <c r="BG458" i="2" s="1"/>
  <c r="BH456" i="2" l="1"/>
  <c r="BH458" i="2" s="1"/>
  <c r="BI454" i="2"/>
  <c r="BI456" i="2" l="1"/>
  <c r="BI458" i="2" s="1"/>
  <c r="BJ454" i="2"/>
  <c r="BJ456" i="2" s="1"/>
  <c r="AY86" i="11"/>
  <c r="AY113" i="11" s="1"/>
  <c r="AZ86" i="11"/>
  <c r="AZ89" i="11" s="1"/>
  <c r="AZ93" i="11" s="1"/>
  <c r="AZ444" i="2" s="1"/>
  <c r="AZ446" i="2" s="1"/>
  <c r="BA86" i="11"/>
  <c r="BA89" i="11" s="1"/>
  <c r="BA93" i="11" s="1"/>
  <c r="BA444" i="2" s="1"/>
  <c r="BA446" i="2" s="1"/>
  <c r="BB86" i="11"/>
  <c r="BB89" i="11" s="1"/>
  <c r="BB93" i="11" s="1"/>
  <c r="BB444" i="2" s="1"/>
  <c r="BB446" i="2" s="1"/>
  <c r="BC86" i="11"/>
  <c r="BC89" i="11" s="1"/>
  <c r="BC93" i="11" s="1"/>
  <c r="BC444" i="2" s="1"/>
  <c r="BC446" i="2" s="1"/>
  <c r="BD86" i="11"/>
  <c r="BD89" i="11" s="1"/>
  <c r="BD93" i="11" s="1"/>
  <c r="BD444" i="2" s="1"/>
  <c r="BD446" i="2" s="1"/>
  <c r="BE86" i="11"/>
  <c r="BE89" i="11" s="1"/>
  <c r="BE93" i="11" s="1"/>
  <c r="BF86" i="11"/>
  <c r="BF113" i="11" s="1"/>
  <c r="BG86" i="11"/>
  <c r="BG89" i="11" s="1"/>
  <c r="BG93" i="11" s="1"/>
  <c r="BG444" i="2" s="1"/>
  <c r="BG446" i="2" s="1"/>
  <c r="BH86" i="11"/>
  <c r="BH89" i="11" s="1"/>
  <c r="BH93" i="11" s="1"/>
  <c r="BI86" i="11"/>
  <c r="BI89" i="11" s="1"/>
  <c r="BI93" i="11" s="1"/>
  <c r="BI444" i="2" s="1"/>
  <c r="BI446" i="2" s="1"/>
  <c r="BJ86" i="11"/>
  <c r="BJ89" i="11" s="1"/>
  <c r="BJ93" i="11" s="1"/>
  <c r="BJ444" i="2" s="1"/>
  <c r="BJ446" i="2" s="1"/>
  <c r="AY89" i="11" l="1"/>
  <c r="AY93" i="11" s="1"/>
  <c r="BF89" i="11"/>
  <c r="BF93" i="11" s="1"/>
  <c r="BF444" i="2" s="1"/>
  <c r="BF446" i="2" s="1"/>
  <c r="BI113" i="11"/>
  <c r="BH113" i="11"/>
  <c r="BG113" i="11"/>
  <c r="AZ113" i="11"/>
  <c r="BE113" i="11"/>
  <c r="BC113" i="11"/>
  <c r="BB113" i="11"/>
  <c r="BJ113" i="11"/>
  <c r="BA113" i="11"/>
  <c r="BL86" i="11"/>
  <c r="BL89" i="11" s="1"/>
  <c r="BL93" i="11" s="1"/>
  <c r="BD113" i="11"/>
  <c r="BJ458" i="2"/>
  <c r="BH444" i="2"/>
  <c r="BH446" i="2" s="1"/>
  <c r="BE444" i="2"/>
  <c r="BE446" i="2" s="1"/>
  <c r="AY444" i="2" l="1"/>
  <c r="AY446" i="2" s="1"/>
  <c r="AY448" i="2" s="1"/>
  <c r="AY450" i="2" s="1"/>
  <c r="AY452" i="2" s="1"/>
  <c r="AY95" i="11" s="1"/>
  <c r="H84" i="9"/>
  <c r="H87" i="9" s="1"/>
  <c r="H91" i="9" s="1"/>
  <c r="BL113" i="11"/>
  <c r="AY114" i="11" l="1"/>
  <c r="AY115" i="11" s="1"/>
  <c r="AY97" i="11"/>
  <c r="AZ447" i="2"/>
  <c r="AZ448" i="2" s="1"/>
  <c r="BA447" i="2" s="1"/>
  <c r="BA448" i="2" s="1"/>
  <c r="H111" i="9"/>
  <c r="AY460" i="2"/>
  <c r="AY462" i="2" s="1"/>
  <c r="AY22" i="11" l="1"/>
  <c r="AY196" i="11"/>
  <c r="AY170" i="11"/>
  <c r="AY49" i="11"/>
  <c r="AY109" i="11"/>
  <c r="AY117" i="11" s="1"/>
  <c r="AY130" i="11" s="1"/>
  <c r="AZ450" i="2"/>
  <c r="AZ452" i="2" s="1"/>
  <c r="AY175" i="11"/>
  <c r="BB447" i="2"/>
  <c r="BB448" i="2" s="1"/>
  <c r="BA450" i="2"/>
  <c r="BA452" i="2" s="1"/>
  <c r="BA95" i="11" s="1"/>
  <c r="AY52" i="11" l="1"/>
  <c r="AY173" i="11"/>
  <c r="AY179" i="11" s="1"/>
  <c r="AY42" i="11"/>
  <c r="AY119" i="11"/>
  <c r="AZ460" i="2"/>
  <c r="AZ462" i="2" s="1"/>
  <c r="AZ95" i="11"/>
  <c r="BA114" i="11"/>
  <c r="BA115" i="11" s="1"/>
  <c r="BA97" i="11"/>
  <c r="AY132" i="11"/>
  <c r="BB450" i="2"/>
  <c r="BB452" i="2" s="1"/>
  <c r="BB95" i="11" s="1"/>
  <c r="BC447" i="2"/>
  <c r="BC448" i="2" s="1"/>
  <c r="BA460" i="2" l="1"/>
  <c r="BA462" i="2" s="1"/>
  <c r="BA22" i="11" s="1"/>
  <c r="BA109" i="11"/>
  <c r="BA117" i="11" s="1"/>
  <c r="BA170" i="11"/>
  <c r="BA173" i="11" s="1"/>
  <c r="BB114" i="11"/>
  <c r="BB115" i="11" s="1"/>
  <c r="BB97" i="11"/>
  <c r="AZ114" i="11"/>
  <c r="AZ97" i="11"/>
  <c r="AZ22" i="11"/>
  <c r="AZ175" i="11" s="1"/>
  <c r="AZ196" i="11"/>
  <c r="BD447" i="2"/>
  <c r="BD448" i="2" s="1"/>
  <c r="BC450" i="2"/>
  <c r="BC452" i="2" s="1"/>
  <c r="BC95" i="11" s="1"/>
  <c r="BA175" i="11" l="1"/>
  <c r="BA179" i="11" s="1"/>
  <c r="BB460" i="2"/>
  <c r="BB462" i="2" s="1"/>
  <c r="AZ115" i="11"/>
  <c r="AZ42" i="11"/>
  <c r="BB22" i="11"/>
  <c r="BB175" i="11" s="1"/>
  <c r="BB196" i="11"/>
  <c r="BB170" i="11"/>
  <c r="BB173" i="11" s="1"/>
  <c r="BB109" i="11"/>
  <c r="BB117" i="11" s="1"/>
  <c r="BA119" i="11"/>
  <c r="BA130" i="11"/>
  <c r="BA132" i="11" s="1"/>
  <c r="BC114" i="11"/>
  <c r="BC115" i="11" s="1"/>
  <c r="BC97" i="11"/>
  <c r="AZ170" i="11"/>
  <c r="AZ109" i="11"/>
  <c r="AZ117" i="11" s="1"/>
  <c r="AZ49" i="11"/>
  <c r="BD450" i="2"/>
  <c r="BD452" i="2" s="1"/>
  <c r="BD95" i="11" s="1"/>
  <c r="BE447" i="2"/>
  <c r="BE448" i="2" s="1"/>
  <c r="BA42" i="11" l="1"/>
  <c r="BA196" i="11"/>
  <c r="BC460" i="2"/>
  <c r="BC462" i="2" s="1"/>
  <c r="BB179" i="11"/>
  <c r="BC22" i="11"/>
  <c r="BC175" i="11" s="1"/>
  <c r="BC196" i="11"/>
  <c r="BB42" i="11"/>
  <c r="BD114" i="11"/>
  <c r="BD115" i="11" s="1"/>
  <c r="BD97" i="11"/>
  <c r="AZ52" i="11"/>
  <c r="BA49" i="11"/>
  <c r="BC170" i="11"/>
  <c r="BC173" i="11" s="1"/>
  <c r="BC109" i="11"/>
  <c r="BC117" i="11" s="1"/>
  <c r="AZ119" i="11"/>
  <c r="AZ130" i="11"/>
  <c r="AZ132" i="11" s="1"/>
  <c r="AZ173" i="11"/>
  <c r="AZ179" i="11" s="1"/>
  <c r="BB130" i="11"/>
  <c r="BB132" i="11" s="1"/>
  <c r="BB119" i="11"/>
  <c r="BD460" i="2"/>
  <c r="BD462" i="2" s="1"/>
  <c r="BE450" i="2"/>
  <c r="BE452" i="2" s="1"/>
  <c r="BE95" i="11" s="1"/>
  <c r="BF447" i="2"/>
  <c r="BF448" i="2" s="1"/>
  <c r="BE114" i="11" l="1"/>
  <c r="BE115" i="11" s="1"/>
  <c r="BE97" i="11"/>
  <c r="BD170" i="11"/>
  <c r="BD109" i="11"/>
  <c r="BD117" i="11" s="1"/>
  <c r="BC119" i="11"/>
  <c r="BC130" i="11"/>
  <c r="BC132" i="11" s="1"/>
  <c r="BC42" i="11"/>
  <c r="BD22" i="11"/>
  <c r="BD175" i="11" s="1"/>
  <c r="BD196" i="11"/>
  <c r="BA52" i="11"/>
  <c r="BB49" i="11"/>
  <c r="BC179" i="11"/>
  <c r="BE460" i="2"/>
  <c r="BE462" i="2" s="1"/>
  <c r="BG447" i="2"/>
  <c r="BG448" i="2" s="1"/>
  <c r="BF450" i="2"/>
  <c r="BF452" i="2" s="1"/>
  <c r="BF95" i="11" s="1"/>
  <c r="BD119" i="11" l="1"/>
  <c r="BD130" i="11"/>
  <c r="BD132" i="11" s="1"/>
  <c r="BE22" i="11"/>
  <c r="BE175" i="11" s="1"/>
  <c r="BE196" i="11"/>
  <c r="BF97" i="11"/>
  <c r="BF114" i="11"/>
  <c r="BD42" i="11"/>
  <c r="BD173" i="11"/>
  <c r="BD179" i="11" s="1"/>
  <c r="BE170" i="11"/>
  <c r="BE173" i="11" s="1"/>
  <c r="BE109" i="11"/>
  <c r="BE117" i="11" s="1"/>
  <c r="BC49" i="11"/>
  <c r="BB52" i="11"/>
  <c r="BF460" i="2"/>
  <c r="BF462" i="2" s="1"/>
  <c r="BG450" i="2"/>
  <c r="BG452" i="2" s="1"/>
  <c r="BG95" i="11" s="1"/>
  <c r="BH447" i="2"/>
  <c r="BH448" i="2" s="1"/>
  <c r="BE119" i="11" l="1"/>
  <c r="BE130" i="11"/>
  <c r="BE132" i="11" s="1"/>
  <c r="BC52" i="11"/>
  <c r="BD49" i="11"/>
  <c r="BE179" i="11"/>
  <c r="BF115" i="11"/>
  <c r="BE42" i="11"/>
  <c r="BG97" i="11"/>
  <c r="BG114" i="11"/>
  <c r="BG115" i="11" s="1"/>
  <c r="BF170" i="11"/>
  <c r="BF173" i="11" s="1"/>
  <c r="BF109" i="11"/>
  <c r="BF22" i="11"/>
  <c r="BF175" i="11" s="1"/>
  <c r="BF179" i="11" s="1"/>
  <c r="BF196" i="11"/>
  <c r="BG460" i="2"/>
  <c r="BG462" i="2" s="1"/>
  <c r="BH450" i="2"/>
  <c r="BH452" i="2" s="1"/>
  <c r="BH95" i="11" s="1"/>
  <c r="BI447" i="2"/>
  <c r="BI448" i="2" s="1"/>
  <c r="BF42" i="11" l="1"/>
  <c r="BE49" i="11"/>
  <c r="BD52" i="11"/>
  <c r="BF117" i="11"/>
  <c r="BH114" i="11"/>
  <c r="BH97" i="11"/>
  <c r="BG170" i="11"/>
  <c r="BG109" i="11"/>
  <c r="BG117" i="11" s="1"/>
  <c r="BG22" i="11"/>
  <c r="BG175" i="11" s="1"/>
  <c r="BG196" i="11"/>
  <c r="BH460" i="2"/>
  <c r="BH462" i="2" s="1"/>
  <c r="BJ447" i="2"/>
  <c r="BJ448" i="2" s="1"/>
  <c r="BI450" i="2"/>
  <c r="BI452" i="2" s="1"/>
  <c r="BI95" i="11" s="1"/>
  <c r="BH170" i="11" l="1"/>
  <c r="BH173" i="11" s="1"/>
  <c r="BH109" i="11"/>
  <c r="BI114" i="11"/>
  <c r="BI115" i="11" s="1"/>
  <c r="BI97" i="11"/>
  <c r="BG42" i="11"/>
  <c r="BH22" i="11"/>
  <c r="BH175" i="11" s="1"/>
  <c r="BH196" i="11"/>
  <c r="BF49" i="11"/>
  <c r="BE52" i="11"/>
  <c r="BH115" i="11"/>
  <c r="BF119" i="11"/>
  <c r="BF130" i="11"/>
  <c r="BF132" i="11" s="1"/>
  <c r="BG119" i="11"/>
  <c r="BG130" i="11"/>
  <c r="BG132" i="11" s="1"/>
  <c r="BG173" i="11"/>
  <c r="BG179" i="11" s="1"/>
  <c r="BI460" i="2"/>
  <c r="BI462" i="2" s="1"/>
  <c r="BJ450" i="2"/>
  <c r="BJ452" i="2" s="1"/>
  <c r="BJ95" i="11" s="1"/>
  <c r="BN447" i="2"/>
  <c r="BH179" i="11" l="1"/>
  <c r="BJ114" i="11"/>
  <c r="BJ97" i="11"/>
  <c r="BL95" i="11"/>
  <c r="BI170" i="11"/>
  <c r="BI173" i="11" s="1"/>
  <c r="BI109" i="11"/>
  <c r="BI117" i="11" s="1"/>
  <c r="BI22" i="11"/>
  <c r="BI175" i="11" s="1"/>
  <c r="BI179" i="11" s="1"/>
  <c r="BI196" i="11"/>
  <c r="BH42" i="11"/>
  <c r="BH117" i="11"/>
  <c r="BG49" i="11"/>
  <c r="BF52" i="11"/>
  <c r="BJ460" i="2"/>
  <c r="BJ462" i="2" s="1"/>
  <c r="BL452" i="2"/>
  <c r="BN454" i="2" s="1"/>
  <c r="BI42" i="11" l="1"/>
  <c r="BI119" i="11"/>
  <c r="BI130" i="11"/>
  <c r="BI132" i="11" s="1"/>
  <c r="H93" i="9"/>
  <c r="BL97" i="11"/>
  <c r="BJ22" i="11"/>
  <c r="BJ175" i="11" s="1"/>
  <c r="BJ196" i="11"/>
  <c r="BL196" i="11" s="1"/>
  <c r="BH130" i="11"/>
  <c r="BH132" i="11" s="1"/>
  <c r="BH119" i="11"/>
  <c r="BJ170" i="11"/>
  <c r="BJ109" i="11"/>
  <c r="BL109" i="11" s="1"/>
  <c r="BG52" i="11"/>
  <c r="BH49" i="11"/>
  <c r="BJ115" i="11"/>
  <c r="BL114" i="11"/>
  <c r="BL115" i="11" s="1"/>
  <c r="BN456" i="2"/>
  <c r="BN458" i="2" s="1"/>
  <c r="BO454" i="2"/>
  <c r="BL117" i="11" l="1"/>
  <c r="BL130" i="11"/>
  <c r="BL132" i="11" s="1"/>
  <c r="BL119" i="11"/>
  <c r="BI49" i="11"/>
  <c r="BH52" i="11"/>
  <c r="BJ117" i="11"/>
  <c r="BL22" i="11"/>
  <c r="H112" i="9"/>
  <c r="H113" i="9" s="1"/>
  <c r="H95" i="9"/>
  <c r="BJ173" i="11"/>
  <c r="BJ179" i="11" s="1"/>
  <c r="BL170" i="11"/>
  <c r="BL173" i="11" s="1"/>
  <c r="BL39" i="11"/>
  <c r="BJ42" i="11"/>
  <c r="BL175" i="11"/>
  <c r="BL179" i="11" s="1"/>
  <c r="H22" i="9"/>
  <c r="BP454" i="2"/>
  <c r="BO456" i="2"/>
  <c r="BO458" i="2" s="1"/>
  <c r="BI52" i="11" l="1"/>
  <c r="BJ49" i="11"/>
  <c r="BJ130" i="11"/>
  <c r="BJ132" i="11" s="1"/>
  <c r="BJ119" i="11"/>
  <c r="BL42" i="11"/>
  <c r="H38" i="9"/>
  <c r="H164" i="9"/>
  <c r="H167" i="9" s="1"/>
  <c r="H107" i="9"/>
  <c r="H115" i="9" s="1"/>
  <c r="BP456" i="2"/>
  <c r="BP458" i="2" s="1"/>
  <c r="BQ454" i="2"/>
  <c r="H169" i="9"/>
  <c r="H117" i="9" l="1"/>
  <c r="H128" i="9"/>
  <c r="H130" i="9" s="1"/>
  <c r="H190" i="9"/>
  <c r="H40" i="9"/>
  <c r="BL49" i="11"/>
  <c r="BJ52" i="11"/>
  <c r="H173" i="9"/>
  <c r="BQ456" i="2"/>
  <c r="BQ458" i="2" s="1"/>
  <c r="BR454" i="2"/>
  <c r="H47" i="9" l="1"/>
  <c r="H50" i="9" s="1"/>
  <c r="BL52" i="11"/>
  <c r="BS454" i="2"/>
  <c r="BR456" i="2"/>
  <c r="BR458" i="2" s="1"/>
  <c r="BS456" i="2" l="1"/>
  <c r="BS458" i="2" s="1"/>
  <c r="BT454" i="2"/>
  <c r="BT456" i="2" l="1"/>
  <c r="BT458" i="2" s="1"/>
  <c r="BU454" i="2"/>
  <c r="BV454" i="2" l="1"/>
  <c r="BU456" i="2"/>
  <c r="BU458" i="2" s="1"/>
  <c r="BV456" i="2" l="1"/>
  <c r="BV458" i="2" s="1"/>
  <c r="BW454" i="2"/>
  <c r="BX454" i="2" l="1"/>
  <c r="BW456" i="2"/>
  <c r="BW458" i="2" s="1"/>
  <c r="BX456" i="2" l="1"/>
  <c r="BX458" i="2" s="1"/>
  <c r="BY454" i="2"/>
  <c r="BY456" i="2" s="1"/>
  <c r="BN86" i="11"/>
  <c r="BN113" i="11" s="1"/>
  <c r="BO86" i="11"/>
  <c r="BO89" i="11" s="1"/>
  <c r="BO93" i="11" s="1"/>
  <c r="BP86" i="11"/>
  <c r="BP89" i="11" s="1"/>
  <c r="BP93" i="11" s="1"/>
  <c r="BQ86" i="11"/>
  <c r="BQ89" i="11" s="1"/>
  <c r="BQ93" i="11" s="1"/>
  <c r="BR86" i="11"/>
  <c r="BR89" i="11" s="1"/>
  <c r="BR93" i="11" s="1"/>
  <c r="BS86" i="11"/>
  <c r="BT86" i="11"/>
  <c r="BT113" i="11" s="1"/>
  <c r="BU86" i="11"/>
  <c r="BU113" i="11" s="1"/>
  <c r="BV86" i="11"/>
  <c r="BV113" i="11" s="1"/>
  <c r="BW86" i="11"/>
  <c r="BW89" i="11" s="1"/>
  <c r="BW93" i="11" s="1"/>
  <c r="BX86" i="11"/>
  <c r="BX113" i="11" s="1"/>
  <c r="BY86" i="11"/>
  <c r="BY89" i="11" s="1"/>
  <c r="BY93" i="11" s="1"/>
  <c r="BW113" i="11" l="1"/>
  <c r="BO113" i="11"/>
  <c r="BU89" i="11"/>
  <c r="BU93" i="11" s="1"/>
  <c r="BT89" i="11"/>
  <c r="BT93" i="11" s="1"/>
  <c r="BT444" i="2" s="1"/>
  <c r="BT446" i="2" s="1"/>
  <c r="BV89" i="11"/>
  <c r="BV93" i="11" s="1"/>
  <c r="BV444" i="2" s="1"/>
  <c r="BV446" i="2" s="1"/>
  <c r="BX89" i="11"/>
  <c r="BX93" i="11" s="1"/>
  <c r="BX444" i="2" s="1"/>
  <c r="BX446" i="2" s="1"/>
  <c r="BN89" i="11"/>
  <c r="BN93" i="11" s="1"/>
  <c r="BN444" i="2" s="1"/>
  <c r="BN446" i="2" s="1"/>
  <c r="BN448" i="2" s="1"/>
  <c r="BN450" i="2" s="1"/>
  <c r="BN452" i="2" s="1"/>
  <c r="BN95" i="11" s="1"/>
  <c r="BP113" i="11"/>
  <c r="BQ113" i="11"/>
  <c r="BR113" i="11"/>
  <c r="BY113" i="11"/>
  <c r="CA86" i="11"/>
  <c r="CA89" i="11" s="1"/>
  <c r="CA93" i="11" s="1"/>
  <c r="BY444" i="2"/>
  <c r="BY446" i="2" s="1"/>
  <c r="BO444" i="2"/>
  <c r="BO446" i="2" s="1"/>
  <c r="BR444" i="2"/>
  <c r="BR446" i="2" s="1"/>
  <c r="BQ444" i="2"/>
  <c r="BQ446" i="2" s="1"/>
  <c r="BW444" i="2"/>
  <c r="BW446" i="2" s="1"/>
  <c r="BP444" i="2"/>
  <c r="BP446" i="2" s="1"/>
  <c r="BS113" i="11"/>
  <c r="BS89" i="11"/>
  <c r="BS93" i="11" s="1"/>
  <c r="BY458" i="2"/>
  <c r="BN114" i="11" l="1"/>
  <c r="BN97" i="11"/>
  <c r="BN170" i="11" s="1"/>
  <c r="BN173" i="11" s="1"/>
  <c r="BU444" i="2"/>
  <c r="BU446" i="2" s="1"/>
  <c r="I84" i="9"/>
  <c r="I111" i="9" s="1"/>
  <c r="CA113" i="11"/>
  <c r="BO447" i="2"/>
  <c r="BO448" i="2" s="1"/>
  <c r="BO450" i="2" s="1"/>
  <c r="BO452" i="2" s="1"/>
  <c r="BO95" i="11" s="1"/>
  <c r="BS444" i="2"/>
  <c r="BS446" i="2" s="1"/>
  <c r="BN460" i="2"/>
  <c r="BN462" i="2" s="1"/>
  <c r="BO114" i="11" l="1"/>
  <c r="BO115" i="11" s="1"/>
  <c r="BO97" i="11"/>
  <c r="BN115" i="11"/>
  <c r="BN22" i="11"/>
  <c r="BN175" i="11" s="1"/>
  <c r="BN179" i="11" s="1"/>
  <c r="BN196" i="11"/>
  <c r="BN109" i="11"/>
  <c r="BN49" i="11"/>
  <c r="BO49" i="11" s="1"/>
  <c r="I87" i="9"/>
  <c r="I91" i="9" s="1"/>
  <c r="BP447" i="2"/>
  <c r="BP448" i="2" s="1"/>
  <c r="BP450" i="2" s="1"/>
  <c r="BP452" i="2" s="1"/>
  <c r="BP95" i="11" s="1"/>
  <c r="BO460" i="2"/>
  <c r="BO462" i="2" s="1"/>
  <c r="BN42" i="11" l="1"/>
  <c r="BN117" i="11"/>
  <c r="BO170" i="11"/>
  <c r="BO173" i="11" s="1"/>
  <c r="BO109" i="11"/>
  <c r="BO117" i="11" s="1"/>
  <c r="BO22" i="11"/>
  <c r="BO175" i="11" s="1"/>
  <c r="BO179" i="11" s="1"/>
  <c r="BO196" i="11"/>
  <c r="BP114" i="11"/>
  <c r="BP97" i="11"/>
  <c r="BP49" i="11" s="1"/>
  <c r="BN52" i="11"/>
  <c r="BQ447" i="2"/>
  <c r="BQ448" i="2" s="1"/>
  <c r="BQ450" i="2" s="1"/>
  <c r="BQ452" i="2" s="1"/>
  <c r="BQ95" i="11" s="1"/>
  <c r="BO52" i="11"/>
  <c r="BN119" i="11"/>
  <c r="BN130" i="11"/>
  <c r="BP460" i="2"/>
  <c r="BP462" i="2" s="1"/>
  <c r="BO42" i="11" l="1"/>
  <c r="BO119" i="11"/>
  <c r="BO130" i="11"/>
  <c r="BO132" i="11" s="1"/>
  <c r="BQ114" i="11"/>
  <c r="BQ115" i="11" s="1"/>
  <c r="BQ97" i="11"/>
  <c r="BP22" i="11"/>
  <c r="BP175" i="11" s="1"/>
  <c r="BP196" i="11"/>
  <c r="BP170" i="11"/>
  <c r="BP109" i="11"/>
  <c r="BP115" i="11"/>
  <c r="BR447" i="2"/>
  <c r="BR448" i="2" s="1"/>
  <c r="BS447" i="2" s="1"/>
  <c r="BS448" i="2" s="1"/>
  <c r="BP52" i="11"/>
  <c r="BN132" i="11"/>
  <c r="BQ460" i="2"/>
  <c r="BQ462" i="2" s="1"/>
  <c r="BQ170" i="11" l="1"/>
  <c r="BQ173" i="11" s="1"/>
  <c r="BQ109" i="11"/>
  <c r="BQ117" i="11" s="1"/>
  <c r="BP42" i="11"/>
  <c r="BP117" i="11"/>
  <c r="BQ22" i="11"/>
  <c r="BQ175" i="11" s="1"/>
  <c r="BQ179" i="11" s="1"/>
  <c r="BQ196" i="11"/>
  <c r="BP173" i="11"/>
  <c r="BP179" i="11" s="1"/>
  <c r="BQ49" i="11"/>
  <c r="BQ52" i="11" s="1"/>
  <c r="BR450" i="2"/>
  <c r="BR452" i="2" s="1"/>
  <c r="BS450" i="2"/>
  <c r="BS452" i="2" s="1"/>
  <c r="BS95" i="11" s="1"/>
  <c r="BT447" i="2"/>
  <c r="BT448" i="2" s="1"/>
  <c r="BP130" i="11" l="1"/>
  <c r="BP132" i="11" s="1"/>
  <c r="BP119" i="11"/>
  <c r="BR460" i="2"/>
  <c r="BR462" i="2" s="1"/>
  <c r="BR95" i="11"/>
  <c r="BQ119" i="11"/>
  <c r="BQ130" i="11"/>
  <c r="BQ132" i="11" s="1"/>
  <c r="BS114" i="11"/>
  <c r="BS115" i="11" s="1"/>
  <c r="BS97" i="11"/>
  <c r="BQ42" i="11"/>
  <c r="BT450" i="2"/>
  <c r="BT452" i="2" s="1"/>
  <c r="BT95" i="11" s="1"/>
  <c r="BU447" i="2"/>
  <c r="BU448" i="2" s="1"/>
  <c r="BR114" i="11" l="1"/>
  <c r="BR97" i="11"/>
  <c r="BR22" i="11"/>
  <c r="BR175" i="11" s="1"/>
  <c r="BR196" i="11"/>
  <c r="BS460" i="2"/>
  <c r="BS462" i="2" s="1"/>
  <c r="BS170" i="11"/>
  <c r="BS173" i="11" s="1"/>
  <c r="BS109" i="11"/>
  <c r="BS117" i="11" s="1"/>
  <c r="BT114" i="11"/>
  <c r="BT115" i="11" s="1"/>
  <c r="BT97" i="11"/>
  <c r="BU450" i="2"/>
  <c r="BU452" i="2" s="1"/>
  <c r="BU95" i="11" s="1"/>
  <c r="BV447" i="2"/>
  <c r="BV448" i="2" s="1"/>
  <c r="BT460" i="2" l="1"/>
  <c r="BT462" i="2" s="1"/>
  <c r="BS130" i="11"/>
  <c r="BS132" i="11" s="1"/>
  <c r="BS119" i="11"/>
  <c r="BS22" i="11"/>
  <c r="BS175" i="11" s="1"/>
  <c r="BS179" i="11" s="1"/>
  <c r="BS196" i="11"/>
  <c r="BR42" i="11"/>
  <c r="BU114" i="11"/>
  <c r="BU115" i="11" s="1"/>
  <c r="BU97" i="11"/>
  <c r="BT22" i="11"/>
  <c r="BT170" i="11"/>
  <c r="BT173" i="11" s="1"/>
  <c r="BT109" i="11"/>
  <c r="BT117" i="11" s="1"/>
  <c r="BR170" i="11"/>
  <c r="BR109" i="11"/>
  <c r="BR49" i="11"/>
  <c r="BR115" i="11"/>
  <c r="BU460" i="2"/>
  <c r="BU462" i="2" s="1"/>
  <c r="BV450" i="2"/>
  <c r="BV452" i="2" s="1"/>
  <c r="BV95" i="11" s="1"/>
  <c r="BW447" i="2"/>
  <c r="BW448" i="2" s="1"/>
  <c r="BT196" i="11" l="1"/>
  <c r="BT175" i="11"/>
  <c r="BS42" i="11"/>
  <c r="BR117" i="11"/>
  <c r="BU170" i="11"/>
  <c r="BU173" i="11" s="1"/>
  <c r="BU109" i="11"/>
  <c r="BU117" i="11" s="1"/>
  <c r="BT130" i="11"/>
  <c r="BT132" i="11" s="1"/>
  <c r="BT119" i="11"/>
  <c r="BU22" i="11"/>
  <c r="BU175" i="11" s="1"/>
  <c r="BU196" i="11"/>
  <c r="BR173" i="11"/>
  <c r="BR179" i="11" s="1"/>
  <c r="BT179" i="11"/>
  <c r="BT42" i="11"/>
  <c r="BV114" i="11"/>
  <c r="BV115" i="11" s="1"/>
  <c r="BV97" i="11"/>
  <c r="BS49" i="11"/>
  <c r="BR52" i="11"/>
  <c r="BW450" i="2"/>
  <c r="BW452" i="2" s="1"/>
  <c r="BW95" i="11" s="1"/>
  <c r="BX447" i="2"/>
  <c r="BX448" i="2" s="1"/>
  <c r="BV460" i="2"/>
  <c r="BV462" i="2" s="1"/>
  <c r="BU179" i="11" l="1"/>
  <c r="BU119" i="11"/>
  <c r="BU130" i="11"/>
  <c r="BU132" i="11" s="1"/>
  <c r="BR130" i="11"/>
  <c r="BR132" i="11" s="1"/>
  <c r="BR119" i="11"/>
  <c r="BT49" i="11"/>
  <c r="BS52" i="11"/>
  <c r="BV22" i="11"/>
  <c r="BV175" i="11" s="1"/>
  <c r="BV196" i="11"/>
  <c r="BV170" i="11"/>
  <c r="BV109" i="11"/>
  <c r="BV117" i="11" s="1"/>
  <c r="BU42" i="11"/>
  <c r="BW114" i="11"/>
  <c r="BW97" i="11"/>
  <c r="BX450" i="2"/>
  <c r="BX452" i="2" s="1"/>
  <c r="BX95" i="11" s="1"/>
  <c r="BY447" i="2"/>
  <c r="BY448" i="2" s="1"/>
  <c r="BW460" i="2"/>
  <c r="BW462" i="2" s="1"/>
  <c r="BW170" i="11" l="1"/>
  <c r="BW173" i="11" s="1"/>
  <c r="BW109" i="11"/>
  <c r="BU49" i="11"/>
  <c r="BT52" i="11"/>
  <c r="BX114" i="11"/>
  <c r="BX115" i="11" s="1"/>
  <c r="BX97" i="11"/>
  <c r="BV119" i="11"/>
  <c r="BV130" i="11"/>
  <c r="BV132" i="11" s="1"/>
  <c r="BW22" i="11"/>
  <c r="BW196" i="11"/>
  <c r="BV173" i="11"/>
  <c r="BV179" i="11" s="1"/>
  <c r="BW115" i="11"/>
  <c r="BV42" i="11"/>
  <c r="BW175" i="11"/>
  <c r="BW179" i="11" s="1"/>
  <c r="BX460" i="2"/>
  <c r="BX462" i="2" s="1"/>
  <c r="CC447" i="2"/>
  <c r="BY450" i="2"/>
  <c r="BY452" i="2" s="1"/>
  <c r="BY95" i="11" s="1"/>
  <c r="BW42" i="11" l="1"/>
  <c r="BV49" i="11"/>
  <c r="BU52" i="11"/>
  <c r="BY114" i="11"/>
  <c r="BY97" i="11"/>
  <c r="CA95" i="11"/>
  <c r="BX22" i="11"/>
  <c r="BX175" i="11" s="1"/>
  <c r="BX196" i="11"/>
  <c r="BW117" i="11"/>
  <c r="BX170" i="11"/>
  <c r="BX109" i="11"/>
  <c r="BY460" i="2"/>
  <c r="BY462" i="2" s="1"/>
  <c r="CA452" i="2"/>
  <c r="CC454" i="2" s="1"/>
  <c r="BY170" i="11" l="1"/>
  <c r="BY173" i="11" s="1"/>
  <c r="BY109" i="11"/>
  <c r="BY115" i="11"/>
  <c r="CA114" i="11"/>
  <c r="CA115" i="11" s="1"/>
  <c r="BW49" i="11"/>
  <c r="BV52" i="11"/>
  <c r="BY22" i="11"/>
  <c r="CA22" i="11" s="1"/>
  <c r="I22" i="9" s="1"/>
  <c r="BY196" i="11"/>
  <c r="CA196" i="11" s="1"/>
  <c r="I93" i="9"/>
  <c r="CA97" i="11"/>
  <c r="BX117" i="11"/>
  <c r="CA109" i="11"/>
  <c r="BX173" i="11"/>
  <c r="BX179" i="11" s="1"/>
  <c r="CA170" i="11"/>
  <c r="CA173" i="11" s="1"/>
  <c r="BW130" i="11"/>
  <c r="BW132" i="11" s="1"/>
  <c r="BW119" i="11"/>
  <c r="BX42" i="11"/>
  <c r="CC456" i="2"/>
  <c r="CC458" i="2" s="1"/>
  <c r="CD454" i="2"/>
  <c r="BW52" i="11" l="1"/>
  <c r="BX49" i="11"/>
  <c r="CA117" i="11"/>
  <c r="BY175" i="11"/>
  <c r="BY179" i="11" s="1"/>
  <c r="BX130" i="11"/>
  <c r="BX132" i="11" s="1"/>
  <c r="BX119" i="11"/>
  <c r="BY117" i="11"/>
  <c r="I112" i="9"/>
  <c r="I113" i="9" s="1"/>
  <c r="I95" i="9"/>
  <c r="CA39" i="11"/>
  <c r="BY42" i="11"/>
  <c r="CA175" i="11"/>
  <c r="CA179" i="11" s="1"/>
  <c r="CE454" i="2"/>
  <c r="CD456" i="2"/>
  <c r="CD458" i="2" s="1"/>
  <c r="I169" i="9"/>
  <c r="BY130" i="11" l="1"/>
  <c r="BY132" i="11" s="1"/>
  <c r="BY119" i="11"/>
  <c r="I38" i="9"/>
  <c r="CA42" i="11"/>
  <c r="CA130" i="11"/>
  <c r="CA132" i="11" s="1"/>
  <c r="CA119" i="11"/>
  <c r="BY49" i="11"/>
  <c r="BX52" i="11"/>
  <c r="I164" i="9"/>
  <c r="I167" i="9" s="1"/>
  <c r="I173" i="9" s="1"/>
  <c r="I107" i="9"/>
  <c r="I115" i="9" s="1"/>
  <c r="CF454" i="2"/>
  <c r="CE456" i="2"/>
  <c r="CE458" i="2" s="1"/>
  <c r="BY52" i="11" l="1"/>
  <c r="CA49" i="11"/>
  <c r="I190" i="9"/>
  <c r="I40" i="9"/>
  <c r="I117" i="9"/>
  <c r="I128" i="9"/>
  <c r="I130" i="9" s="1"/>
  <c r="CG454" i="2"/>
  <c r="CF456" i="2"/>
  <c r="CF458" i="2" s="1"/>
  <c r="CA52" i="11" l="1"/>
  <c r="I47" i="9"/>
  <c r="I50" i="9" s="1"/>
  <c r="CH454" i="2"/>
  <c r="CG456" i="2"/>
  <c r="CG458" i="2" s="1"/>
  <c r="CI454" i="2" l="1"/>
  <c r="CH456" i="2"/>
  <c r="CH458" i="2" s="1"/>
  <c r="CI456" i="2" l="1"/>
  <c r="CI458" i="2" s="1"/>
  <c r="CJ454" i="2"/>
  <c r="CJ456" i="2" l="1"/>
  <c r="CJ458" i="2" s="1"/>
  <c r="CK454" i="2"/>
  <c r="CK456" i="2" l="1"/>
  <c r="CK458" i="2" s="1"/>
  <c r="CL454" i="2"/>
  <c r="CM454" i="2" l="1"/>
  <c r="CL456" i="2"/>
  <c r="CL458" i="2" s="1"/>
  <c r="CN454" i="2" l="1"/>
  <c r="CN456" i="2" s="1"/>
  <c r="CM456" i="2"/>
  <c r="CM458" i="2" s="1"/>
  <c r="CC86" i="11"/>
  <c r="CC113" i="11" s="1"/>
  <c r="CD86" i="11"/>
  <c r="CD89" i="11" s="1"/>
  <c r="CD93" i="11" s="1"/>
  <c r="CE86" i="11"/>
  <c r="CE113" i="11" s="1"/>
  <c r="CF86" i="11"/>
  <c r="CF113" i="11" s="1"/>
  <c r="CG86" i="11"/>
  <c r="CG89" i="11" s="1"/>
  <c r="CG93" i="11" s="1"/>
  <c r="CG444" i="2" s="1"/>
  <c r="CG446" i="2" s="1"/>
  <c r="CH86" i="11"/>
  <c r="CH89" i="11" s="1"/>
  <c r="CH93" i="11" s="1"/>
  <c r="CI86" i="11"/>
  <c r="CI113" i="11" s="1"/>
  <c r="CJ86" i="11"/>
  <c r="CK86" i="11"/>
  <c r="CK89" i="11" s="1"/>
  <c r="CK93" i="11" s="1"/>
  <c r="CL86" i="11"/>
  <c r="CL89" i="11" s="1"/>
  <c r="CL93" i="11" s="1"/>
  <c r="CL444" i="2" s="1"/>
  <c r="CL446" i="2" s="1"/>
  <c r="CM86" i="11"/>
  <c r="CM89" i="11" s="1"/>
  <c r="CM93" i="11" s="1"/>
  <c r="CM444" i="2" s="1"/>
  <c r="CM446" i="2" s="1"/>
  <c r="CN86" i="11"/>
  <c r="CN89" i="11" s="1"/>
  <c r="CN93" i="11" s="1"/>
  <c r="CJ89" i="11"/>
  <c r="CJ93" i="11" s="1"/>
  <c r="CJ444" i="2" s="1"/>
  <c r="CJ446" i="2" s="1"/>
  <c r="CJ113" i="11"/>
  <c r="CK113" i="11" l="1"/>
  <c r="CE89" i="11"/>
  <c r="CE93" i="11" s="1"/>
  <c r="CE444" i="2" s="1"/>
  <c r="CE446" i="2" s="1"/>
  <c r="CF89" i="11"/>
  <c r="CF93" i="11" s="1"/>
  <c r="CF444" i="2" s="1"/>
  <c r="CF446" i="2" s="1"/>
  <c r="CI89" i="11"/>
  <c r="CI93" i="11" s="1"/>
  <c r="CI444" i="2" s="1"/>
  <c r="CI446" i="2" s="1"/>
  <c r="CM113" i="11"/>
  <c r="CD113" i="11"/>
  <c r="CN113" i="11"/>
  <c r="CL113" i="11"/>
  <c r="CN458" i="2"/>
  <c r="CH444" i="2"/>
  <c r="CH446" i="2" s="1"/>
  <c r="CH113" i="11"/>
  <c r="CP86" i="11"/>
  <c r="CP89" i="11" s="1"/>
  <c r="CP93" i="11" s="1"/>
  <c r="CG113" i="11"/>
  <c r="CN444" i="2"/>
  <c r="CN446" i="2" s="1"/>
  <c r="CD444" i="2"/>
  <c r="CD446" i="2" s="1"/>
  <c r="CK444" i="2"/>
  <c r="CK446" i="2" s="1"/>
  <c r="CC89" i="11"/>
  <c r="CC93" i="11" s="1"/>
  <c r="J84" i="9" l="1"/>
  <c r="J87" i="9" s="1"/>
  <c r="J91" i="9" s="1"/>
  <c r="CP113" i="11"/>
  <c r="CC444" i="2"/>
  <c r="CC446" i="2" s="1"/>
  <c r="CC448" i="2" s="1"/>
  <c r="J111" i="9" l="1"/>
  <c r="CC450" i="2"/>
  <c r="CC452" i="2" s="1"/>
  <c r="CC95" i="11" s="1"/>
  <c r="CD447" i="2"/>
  <c r="CD448" i="2" s="1"/>
  <c r="CC114" i="11" l="1"/>
  <c r="CC97" i="11"/>
  <c r="CD450" i="2"/>
  <c r="CD452" i="2" s="1"/>
  <c r="CD95" i="11" s="1"/>
  <c r="CE447" i="2"/>
  <c r="CE448" i="2" s="1"/>
  <c r="CC460" i="2"/>
  <c r="CC462" i="2" s="1"/>
  <c r="CC170" i="11" l="1"/>
  <c r="CC109" i="11"/>
  <c r="CC49" i="11"/>
  <c r="CC115" i="11"/>
  <c r="CD114" i="11"/>
  <c r="CD115" i="11" s="1"/>
  <c r="CD97" i="11"/>
  <c r="CC22" i="11"/>
  <c r="CC175" i="11" s="1"/>
  <c r="CC196" i="11"/>
  <c r="CE450" i="2"/>
  <c r="CE452" i="2" s="1"/>
  <c r="CE95" i="11" s="1"/>
  <c r="CF447" i="2"/>
  <c r="CF448" i="2" s="1"/>
  <c r="CD460" i="2"/>
  <c r="CD462" i="2" s="1"/>
  <c r="CD170" i="11" l="1"/>
  <c r="CD173" i="11" s="1"/>
  <c r="CD109" i="11"/>
  <c r="CD117" i="11" s="1"/>
  <c r="CE114" i="11"/>
  <c r="CE97" i="11"/>
  <c r="CC52" i="11"/>
  <c r="CD49" i="11"/>
  <c r="CD22" i="11"/>
  <c r="CD175" i="11" s="1"/>
  <c r="CD179" i="11" s="1"/>
  <c r="CD196" i="11"/>
  <c r="CC42" i="11"/>
  <c r="CC117" i="11"/>
  <c r="CC173" i="11"/>
  <c r="CC179" i="11" s="1"/>
  <c r="CF450" i="2"/>
  <c r="CF452" i="2" s="1"/>
  <c r="CF95" i="11" s="1"/>
  <c r="CG447" i="2"/>
  <c r="CG448" i="2" s="1"/>
  <c r="CE460" i="2"/>
  <c r="CE462" i="2" s="1"/>
  <c r="CE49" i="11" l="1"/>
  <c r="CD52" i="11"/>
  <c r="CE22" i="11"/>
  <c r="CE175" i="11" s="1"/>
  <c r="CE196" i="11"/>
  <c r="CF114" i="11"/>
  <c r="CF115" i="11" s="1"/>
  <c r="CF97" i="11"/>
  <c r="CE115" i="11"/>
  <c r="CC119" i="11"/>
  <c r="CC130" i="11"/>
  <c r="CC132" i="11" s="1"/>
  <c r="CD42" i="11"/>
  <c r="CD130" i="11"/>
  <c r="CD132" i="11" s="1"/>
  <c r="CD119" i="11"/>
  <c r="CE170" i="11"/>
  <c r="CE109" i="11"/>
  <c r="CH447" i="2"/>
  <c r="CH448" i="2" s="1"/>
  <c r="CG450" i="2"/>
  <c r="CG452" i="2" s="1"/>
  <c r="CG95" i="11" s="1"/>
  <c r="CF460" i="2"/>
  <c r="CF462" i="2" s="1"/>
  <c r="CE173" i="11" l="1"/>
  <c r="CE179" i="11" s="1"/>
  <c r="CF170" i="11"/>
  <c r="CF173" i="11" s="1"/>
  <c r="CF109" i="11"/>
  <c r="CF117" i="11" s="1"/>
  <c r="CE42" i="11"/>
  <c r="CF22" i="11"/>
  <c r="CF175" i="11" s="1"/>
  <c r="CF179" i="11" s="1"/>
  <c r="CF196" i="11"/>
  <c r="CG114" i="11"/>
  <c r="CG115" i="11" s="1"/>
  <c r="CG97" i="11"/>
  <c r="CE117" i="11"/>
  <c r="CE52" i="11"/>
  <c r="CF49" i="11"/>
  <c r="CG460" i="2"/>
  <c r="CG462" i="2" s="1"/>
  <c r="CH450" i="2"/>
  <c r="CH452" i="2" s="1"/>
  <c r="CH95" i="11" s="1"/>
  <c r="CI447" i="2"/>
  <c r="CI448" i="2" s="1"/>
  <c r="CE119" i="11" l="1"/>
  <c r="CE130" i="11"/>
  <c r="CE132" i="11" s="1"/>
  <c r="CF130" i="11"/>
  <c r="CF132" i="11" s="1"/>
  <c r="CF119" i="11"/>
  <c r="CH114" i="11"/>
  <c r="CH97" i="11"/>
  <c r="CG22" i="11"/>
  <c r="CG175" i="11" s="1"/>
  <c r="CG179" i="11" s="1"/>
  <c r="CG196" i="11"/>
  <c r="CG170" i="11"/>
  <c r="CG173" i="11" s="1"/>
  <c r="CG109" i="11"/>
  <c r="CG49" i="11"/>
  <c r="CF52" i="11"/>
  <c r="CF42" i="11"/>
  <c r="CH460" i="2"/>
  <c r="CH462" i="2" s="1"/>
  <c r="CI450" i="2"/>
  <c r="CI452" i="2" s="1"/>
  <c r="CI95" i="11" s="1"/>
  <c r="CJ447" i="2"/>
  <c r="CJ448" i="2" s="1"/>
  <c r="CH49" i="11" l="1"/>
  <c r="CG52" i="11"/>
  <c r="CG117" i="11"/>
  <c r="CI114" i="11"/>
  <c r="CI115" i="11" s="1"/>
  <c r="CI97" i="11"/>
  <c r="CH22" i="11"/>
  <c r="CH175" i="11" s="1"/>
  <c r="CH196" i="11"/>
  <c r="CG42" i="11"/>
  <c r="CH115" i="11"/>
  <c r="CH170" i="11"/>
  <c r="CH109" i="11"/>
  <c r="CH117" i="11" s="1"/>
  <c r="CI460" i="2"/>
  <c r="CI462" i="2" s="1"/>
  <c r="CJ450" i="2"/>
  <c r="CJ452" i="2" s="1"/>
  <c r="CJ95" i="11" s="1"/>
  <c r="CK447" i="2"/>
  <c r="CK448" i="2" s="1"/>
  <c r="CI170" i="11" l="1"/>
  <c r="CI173" i="11" s="1"/>
  <c r="CI109" i="11"/>
  <c r="CI117" i="11" s="1"/>
  <c r="CI22" i="11"/>
  <c r="CI175" i="11" s="1"/>
  <c r="CI179" i="11" s="1"/>
  <c r="CI196" i="11"/>
  <c r="CH173" i="11"/>
  <c r="CH179" i="11" s="1"/>
  <c r="CG130" i="11"/>
  <c r="CG132" i="11" s="1"/>
  <c r="CG119" i="11"/>
  <c r="CH130" i="11"/>
  <c r="CH132" i="11" s="1"/>
  <c r="CH119" i="11"/>
  <c r="CH52" i="11"/>
  <c r="CI49" i="11"/>
  <c r="CJ114" i="11"/>
  <c r="CJ97" i="11"/>
  <c r="CH42" i="11"/>
  <c r="CK450" i="2"/>
  <c r="CK452" i="2" s="1"/>
  <c r="CK95" i="11" s="1"/>
  <c r="CL447" i="2"/>
  <c r="CL448" i="2" s="1"/>
  <c r="CJ460" i="2"/>
  <c r="CJ462" i="2" s="1"/>
  <c r="CJ170" i="11" l="1"/>
  <c r="CJ109" i="11"/>
  <c r="CI42" i="11"/>
  <c r="CJ22" i="11"/>
  <c r="CJ196" i="11"/>
  <c r="CK114" i="11"/>
  <c r="CK115" i="11" s="1"/>
  <c r="CK97" i="11"/>
  <c r="CJ115" i="11"/>
  <c r="CI130" i="11"/>
  <c r="CI132" i="11" s="1"/>
  <c r="CI119" i="11"/>
  <c r="CJ49" i="11"/>
  <c r="CI52" i="11"/>
  <c r="CJ175" i="11"/>
  <c r="CL450" i="2"/>
  <c r="CL452" i="2" s="1"/>
  <c r="CL95" i="11" s="1"/>
  <c r="CM447" i="2"/>
  <c r="CM448" i="2" s="1"/>
  <c r="CK460" i="2"/>
  <c r="CK462" i="2" s="1"/>
  <c r="CJ42" i="11" l="1"/>
  <c r="CK170" i="11"/>
  <c r="CK173" i="11" s="1"/>
  <c r="CK109" i="11"/>
  <c r="CK117" i="11" s="1"/>
  <c r="CK22" i="11"/>
  <c r="CK175" i="11" s="1"/>
  <c r="CK179" i="11" s="1"/>
  <c r="CK196" i="11"/>
  <c r="CJ52" i="11"/>
  <c r="CK49" i="11"/>
  <c r="CL114" i="11"/>
  <c r="CL115" i="11" s="1"/>
  <c r="CL97" i="11"/>
  <c r="CJ117" i="11"/>
  <c r="CJ173" i="11"/>
  <c r="CJ179" i="11" s="1"/>
  <c r="CM450" i="2"/>
  <c r="CM452" i="2" s="1"/>
  <c r="CM95" i="11" s="1"/>
  <c r="CN447" i="2"/>
  <c r="CN448" i="2" s="1"/>
  <c r="CN450" i="2" s="1"/>
  <c r="CN452" i="2" s="1"/>
  <c r="CN95" i="11" s="1"/>
  <c r="CL460" i="2"/>
  <c r="CL462" i="2" s="1"/>
  <c r="CK42" i="11" l="1"/>
  <c r="CJ119" i="11"/>
  <c r="CJ130" i="11"/>
  <c r="CJ132" i="11" s="1"/>
  <c r="CK119" i="11"/>
  <c r="CK130" i="11"/>
  <c r="CK132" i="11" s="1"/>
  <c r="CL170" i="11"/>
  <c r="CL173" i="11" s="1"/>
  <c r="CL109" i="11"/>
  <c r="CL117" i="11" s="1"/>
  <c r="CN114" i="11"/>
  <c r="CN97" i="11"/>
  <c r="CP95" i="11"/>
  <c r="CL22" i="11"/>
  <c r="CL175" i="11" s="1"/>
  <c r="CL196" i="11"/>
  <c r="CM114" i="11"/>
  <c r="CM115" i="11" s="1"/>
  <c r="CM97" i="11"/>
  <c r="CL49" i="11"/>
  <c r="CK52" i="11"/>
  <c r="CP452" i="2"/>
  <c r="CM460" i="2"/>
  <c r="CM462" i="2" s="1"/>
  <c r="CL179" i="11" l="1"/>
  <c r="CM22" i="11"/>
  <c r="CM175" i="11" s="1"/>
  <c r="CM196" i="11"/>
  <c r="CL119" i="11"/>
  <c r="CL130" i="11"/>
  <c r="CL132" i="11" s="1"/>
  <c r="J93" i="9"/>
  <c r="CP97" i="11"/>
  <c r="CL52" i="11"/>
  <c r="CM49" i="11"/>
  <c r="CM170" i="11"/>
  <c r="CM173" i="11" s="1"/>
  <c r="CM109" i="11"/>
  <c r="CM117" i="11" s="1"/>
  <c r="CL42" i="11"/>
  <c r="CN170" i="11"/>
  <c r="CN109" i="11"/>
  <c r="CN115" i="11"/>
  <c r="CP114" i="11"/>
  <c r="CP115" i="11" s="1"/>
  <c r="CN460" i="2"/>
  <c r="CN462" i="2" s="1"/>
  <c r="CM179" i="11" l="1"/>
  <c r="CN117" i="11"/>
  <c r="CP109" i="11"/>
  <c r="CP117" i="11" s="1"/>
  <c r="J112" i="9"/>
  <c r="J113" i="9" s="1"/>
  <c r="J95" i="9"/>
  <c r="CM52" i="11"/>
  <c r="CN49" i="11"/>
  <c r="CN173" i="11"/>
  <c r="CP170" i="11"/>
  <c r="CP173" i="11" s="1"/>
  <c r="CM42" i="11"/>
  <c r="CN22" i="11"/>
  <c r="CP22" i="11" s="1"/>
  <c r="J22" i="9" s="1"/>
  <c r="J169" i="9" s="1"/>
  <c r="CN196" i="11"/>
  <c r="CP196" i="11" s="1"/>
  <c r="CM119" i="11"/>
  <c r="CM130" i="11"/>
  <c r="CM132" i="11" s="1"/>
  <c r="CN175" i="11"/>
  <c r="CP49" i="11" l="1"/>
  <c r="CN52" i="11"/>
  <c r="CN179" i="11"/>
  <c r="CN42" i="11"/>
  <c r="CP39" i="11"/>
  <c r="J107" i="9"/>
  <c r="J115" i="9" s="1"/>
  <c r="J164" i="9"/>
  <c r="J167" i="9" s="1"/>
  <c r="J173" i="9" s="1"/>
  <c r="CP119" i="11"/>
  <c r="CP130" i="11"/>
  <c r="CP132" i="11" s="1"/>
  <c r="CN130" i="11"/>
  <c r="CN132" i="11" s="1"/>
  <c r="CN119" i="11"/>
  <c r="CP175" i="11"/>
  <c r="CP179" i="11" s="1"/>
  <c r="AD33" i="11"/>
  <c r="AE33" i="11"/>
  <c r="AF33" i="11"/>
  <c r="J38" i="9" l="1"/>
  <c r="CP42" i="11"/>
  <c r="J128" i="9"/>
  <c r="J130" i="9" s="1"/>
  <c r="J117" i="9"/>
  <c r="CP52" i="11"/>
  <c r="J47" i="9"/>
  <c r="J50" i="9" s="1"/>
  <c r="AE193" i="11"/>
  <c r="AD193" i="11"/>
  <c r="AD201" i="11" s="1"/>
  <c r="AD205" i="11" s="1"/>
  <c r="AD209" i="11" s="1"/>
  <c r="AF193" i="11"/>
  <c r="AF201" i="11" s="1"/>
  <c r="AF205" i="11" s="1"/>
  <c r="AH33" i="11"/>
  <c r="F32" i="9" s="1"/>
  <c r="F187" i="9" s="1"/>
  <c r="F195" i="9" s="1"/>
  <c r="F199" i="9" s="1"/>
  <c r="F203" i="9" s="1"/>
  <c r="J190" i="9" l="1"/>
  <c r="J40" i="9"/>
  <c r="AD211" i="11"/>
  <c r="AD216" i="11" s="1"/>
  <c r="AE207" i="11"/>
  <c r="AH193" i="11"/>
  <c r="AH201" i="11" s="1"/>
  <c r="AH205" i="11" s="1"/>
  <c r="AH209" i="11" s="1"/>
  <c r="AE201" i="11"/>
  <c r="AE205" i="11" s="1"/>
  <c r="G201" i="9"/>
  <c r="F206" i="9"/>
  <c r="F208" i="9" s="1"/>
  <c r="F211" i="9" s="1"/>
  <c r="AE209" i="11" l="1"/>
  <c r="AE211" i="11" s="1"/>
  <c r="AE216" i="11" s="1"/>
  <c r="AJ207" i="11"/>
  <c r="AW207" i="11" s="1"/>
  <c r="AD214" i="11"/>
  <c r="AD217" i="11" s="1"/>
  <c r="AD30" i="11"/>
  <c r="AD36" i="11" s="1"/>
  <c r="AD44" i="11" s="1"/>
  <c r="AF207" i="11" l="1"/>
  <c r="AF209" i="11" s="1"/>
  <c r="AF211" i="11" s="1"/>
  <c r="AF216" i="11" s="1"/>
  <c r="AE214" i="11"/>
  <c r="AE217" i="11" s="1"/>
  <c r="AD11" i="11"/>
  <c r="AD18" i="11" s="1"/>
  <c r="AD26" i="11" s="1"/>
  <c r="AD54" i="11" s="1"/>
  <c r="AM419" i="2"/>
  <c r="AN419" i="2" s="1"/>
  <c r="AO419" i="2" s="1"/>
  <c r="AP419" i="2" s="1"/>
  <c r="AQ419" i="2" s="1"/>
  <c r="AR419" i="2" s="1"/>
  <c r="AS419" i="2" s="1"/>
  <c r="AT419" i="2"/>
  <c r="AU419" i="2"/>
  <c r="AJ33" i="11"/>
  <c r="AJ193" i="11" s="1"/>
  <c r="AJ201" i="11" s="1"/>
  <c r="AJ205" i="11" s="1"/>
  <c r="AJ209" i="11" s="1"/>
  <c r="AL33" i="11"/>
  <c r="AM33" i="11"/>
  <c r="AN33" i="11"/>
  <c r="AP33" i="11"/>
  <c r="AQ33" i="11"/>
  <c r="AR33" i="11"/>
  <c r="AU33" i="11"/>
  <c r="AJ419" i="2"/>
  <c r="AK419" i="2"/>
  <c r="AL419" i="2"/>
  <c r="AK33" i="11"/>
  <c r="AO33" i="11"/>
  <c r="AS33" i="11"/>
  <c r="AT33" i="11"/>
  <c r="AL193" i="11" l="1"/>
  <c r="AL201" i="11" s="1"/>
  <c r="AL205" i="11" s="1"/>
  <c r="AQ193" i="11"/>
  <c r="AQ201" i="11" s="1"/>
  <c r="AQ205" i="11" s="1"/>
  <c r="AF214" i="11"/>
  <c r="AF217" i="11" s="1"/>
  <c r="AM193" i="11"/>
  <c r="AM201" i="11" s="1"/>
  <c r="AM205" i="11" s="1"/>
  <c r="AR193" i="11"/>
  <c r="AR201" i="11" s="1"/>
  <c r="AR205" i="11" s="1"/>
  <c r="AU193" i="11"/>
  <c r="AU201" i="11" s="1"/>
  <c r="AU205" i="11" s="1"/>
  <c r="AT193" i="11"/>
  <c r="AT201" i="11" s="1"/>
  <c r="AT205" i="11" s="1"/>
  <c r="AS193" i="11"/>
  <c r="AS201" i="11" s="1"/>
  <c r="AS205" i="11" s="1"/>
  <c r="AO193" i="11"/>
  <c r="AO201" i="11" s="1"/>
  <c r="AO205" i="11" s="1"/>
  <c r="AP193" i="11"/>
  <c r="AP201" i="11" s="1"/>
  <c r="AP205" i="11" s="1"/>
  <c r="AJ211" i="11"/>
  <c r="AK207" i="11"/>
  <c r="AK193" i="11"/>
  <c r="AK201" i="11" s="1"/>
  <c r="AK205" i="11" s="1"/>
  <c r="AN193" i="11"/>
  <c r="AN201" i="11" s="1"/>
  <c r="AN205" i="11" s="1"/>
  <c r="AW33" i="11"/>
  <c r="G32" i="9" s="1"/>
  <c r="G187" i="9" s="1"/>
  <c r="G195" i="9" s="1"/>
  <c r="G199" i="9" s="1"/>
  <c r="G203" i="9" s="1"/>
  <c r="AJ216" i="11" l="1"/>
  <c r="AJ30" i="11" s="1"/>
  <c r="AJ36" i="11" s="1"/>
  <c r="AJ44" i="11" s="1"/>
  <c r="AJ214" i="11"/>
  <c r="AK209" i="11"/>
  <c r="AW193" i="11"/>
  <c r="AW201" i="11" s="1"/>
  <c r="AW205" i="11" s="1"/>
  <c r="AW209" i="11" s="1"/>
  <c r="G206" i="9"/>
  <c r="G208" i="9" s="1"/>
  <c r="G211" i="9" s="1"/>
  <c r="H201" i="9"/>
  <c r="AJ217" i="11" l="1"/>
  <c r="AJ11" i="11" s="1"/>
  <c r="AJ18" i="11" s="1"/>
  <c r="AJ26" i="11" s="1"/>
  <c r="AJ54" i="11" s="1"/>
  <c r="AL207" i="11"/>
  <c r="AL209" i="11" s="1"/>
  <c r="AK211" i="11"/>
  <c r="AY207" i="11"/>
  <c r="BL207" i="11" s="1"/>
  <c r="AK214" i="11" l="1"/>
  <c r="AK216" i="11"/>
  <c r="AK30" i="11" s="1"/>
  <c r="AK36" i="11" s="1"/>
  <c r="AK44" i="11" s="1"/>
  <c r="AM207" i="11"/>
  <c r="AM209" i="11" s="1"/>
  <c r="AL211" i="11"/>
  <c r="AL216" i="11" l="1"/>
  <c r="AL30" i="11" s="1"/>
  <c r="AL36" i="11" s="1"/>
  <c r="AL44" i="11" s="1"/>
  <c r="AL214" i="11"/>
  <c r="AM211" i="11"/>
  <c r="AN207" i="11"/>
  <c r="AN209" i="11" s="1"/>
  <c r="AK217" i="11"/>
  <c r="AK11" i="11" s="1"/>
  <c r="AK18" i="11" s="1"/>
  <c r="AK26" i="11" s="1"/>
  <c r="AK54" i="11" s="1"/>
  <c r="AO207" i="11" l="1"/>
  <c r="AO209" i="11" s="1"/>
  <c r="AN211" i="11"/>
  <c r="AM216" i="11"/>
  <c r="AM30" i="11" s="1"/>
  <c r="AM36" i="11" s="1"/>
  <c r="AM44" i="11" s="1"/>
  <c r="AM214" i="11"/>
  <c r="AL217" i="11"/>
  <c r="AL11" i="11" s="1"/>
  <c r="AL18" i="11" s="1"/>
  <c r="AL26" i="11" s="1"/>
  <c r="AL54" i="11" s="1"/>
  <c r="AM217" i="11" l="1"/>
  <c r="AM11" i="11" s="1"/>
  <c r="AM18" i="11" s="1"/>
  <c r="AM26" i="11" s="1"/>
  <c r="AM54" i="11" s="1"/>
  <c r="AN214" i="11"/>
  <c r="AN216" i="11"/>
  <c r="AN30" i="11" s="1"/>
  <c r="AN36" i="11" s="1"/>
  <c r="AN44" i="11" s="1"/>
  <c r="AO211" i="11"/>
  <c r="AP207" i="11"/>
  <c r="AP209" i="11" s="1"/>
  <c r="AQ207" i="11" l="1"/>
  <c r="AQ209" i="11" s="1"/>
  <c r="AP211" i="11"/>
  <c r="AO216" i="11"/>
  <c r="AO214" i="11"/>
  <c r="AN217" i="11"/>
  <c r="AN11" i="11" s="1"/>
  <c r="AN18" i="11" s="1"/>
  <c r="AN26" i="11" s="1"/>
  <c r="AN54" i="11" s="1"/>
  <c r="AR207" i="11" l="1"/>
  <c r="AR209" i="11" s="1"/>
  <c r="AQ211" i="11"/>
  <c r="AO217" i="11"/>
  <c r="AO11" i="11" s="1"/>
  <c r="AO18" i="11" s="1"/>
  <c r="AO26" i="11" s="1"/>
  <c r="AO30" i="11"/>
  <c r="AO36" i="11" s="1"/>
  <c r="AO44" i="11" s="1"/>
  <c r="AP216" i="11"/>
  <c r="AP30" i="11" s="1"/>
  <c r="AP36" i="11" s="1"/>
  <c r="AP44" i="11" s="1"/>
  <c r="AP214" i="11"/>
  <c r="AP217" i="11" l="1"/>
  <c r="AP11" i="11" s="1"/>
  <c r="AP18" i="11" s="1"/>
  <c r="AP26" i="11" s="1"/>
  <c r="AP54" i="11" s="1"/>
  <c r="AO54" i="11"/>
  <c r="AQ214" i="11"/>
  <c r="AQ216" i="11"/>
  <c r="AS207" i="11"/>
  <c r="AS209" i="11" s="1"/>
  <c r="AR211" i="11"/>
  <c r="AS211" i="11" l="1"/>
  <c r="AT207" i="11"/>
  <c r="AT209" i="11" s="1"/>
  <c r="AR216" i="11"/>
  <c r="AR30" i="11" s="1"/>
  <c r="AR36" i="11" s="1"/>
  <c r="AR44" i="11" s="1"/>
  <c r="AR214" i="11"/>
  <c r="AQ217" i="11"/>
  <c r="AQ11" i="11" s="1"/>
  <c r="AQ18" i="11" s="1"/>
  <c r="AQ26" i="11" s="1"/>
  <c r="AQ30" i="11"/>
  <c r="AQ36" i="11" s="1"/>
  <c r="AQ44" i="11" s="1"/>
  <c r="AR217" i="11" l="1"/>
  <c r="AR11" i="11" s="1"/>
  <c r="AR18" i="11" s="1"/>
  <c r="AR26" i="11" s="1"/>
  <c r="AR54" i="11" s="1"/>
  <c r="AQ54" i="11"/>
  <c r="AT211" i="11"/>
  <c r="AU207" i="11"/>
  <c r="AU209" i="11" s="1"/>
  <c r="AU211" i="11" s="1"/>
  <c r="AS216" i="11"/>
  <c r="AS30" i="11" s="1"/>
  <c r="AS36" i="11" s="1"/>
  <c r="AS44" i="11" s="1"/>
  <c r="AS214" i="11"/>
  <c r="AS217" i="11" l="1"/>
  <c r="AS11" i="11" s="1"/>
  <c r="AS18" i="11" s="1"/>
  <c r="AS26" i="11" s="1"/>
  <c r="AS54" i="11" s="1"/>
  <c r="AT216" i="11"/>
  <c r="AT30" i="11" s="1"/>
  <c r="AT36" i="11" s="1"/>
  <c r="AT44" i="11" s="1"/>
  <c r="AT214" i="11"/>
  <c r="AU214" i="11"/>
  <c r="AU216" i="11"/>
  <c r="AT217" i="11" l="1"/>
  <c r="AT11" i="11" s="1"/>
  <c r="AT18" i="11" s="1"/>
  <c r="AT26" i="11" s="1"/>
  <c r="AT54" i="11" s="1"/>
  <c r="AU217" i="11"/>
  <c r="AU30" i="11"/>
  <c r="AW216" i="11"/>
  <c r="AU36" i="11" l="1"/>
  <c r="AU44" i="11" s="1"/>
  <c r="AW30" i="11"/>
  <c r="AU11" i="11"/>
  <c r="AW217" i="11"/>
  <c r="BI419" i="2"/>
  <c r="BJ419" i="2"/>
  <c r="AY33" i="11"/>
  <c r="AY193" i="11" s="1"/>
  <c r="AY201" i="11" s="1"/>
  <c r="AY205" i="11" s="1"/>
  <c r="AY209" i="11" s="1"/>
  <c r="AZ33" i="11"/>
  <c r="BA33" i="11"/>
  <c r="BB33" i="11"/>
  <c r="BC33" i="11"/>
  <c r="BF33" i="11"/>
  <c r="BG33" i="11"/>
  <c r="BH33" i="11"/>
  <c r="BI33" i="11"/>
  <c r="AY419" i="2"/>
  <c r="AZ419" i="2"/>
  <c r="BA419" i="2"/>
  <c r="BB419" i="2"/>
  <c r="BC419" i="2" s="1"/>
  <c r="BD419" i="2" s="1"/>
  <c r="BE419" i="2" s="1"/>
  <c r="BF419" i="2" s="1"/>
  <c r="BG419" i="2" s="1"/>
  <c r="BH419" i="2" s="1"/>
  <c r="BD33" i="11"/>
  <c r="BE33" i="11"/>
  <c r="BJ33" i="11"/>
  <c r="BG193" i="11" l="1"/>
  <c r="BG201" i="11" s="1"/>
  <c r="BG205" i="11" s="1"/>
  <c r="BB193" i="11"/>
  <c r="BB201" i="11" s="1"/>
  <c r="BB205" i="11" s="1"/>
  <c r="BI193" i="11"/>
  <c r="BI201" i="11" s="1"/>
  <c r="BI205" i="11" s="1"/>
  <c r="AZ207" i="11"/>
  <c r="AY211" i="11"/>
  <c r="AY214" i="11" s="1"/>
  <c r="BJ193" i="11"/>
  <c r="BJ201" i="11" s="1"/>
  <c r="BJ205" i="11" s="1"/>
  <c r="BE193" i="11"/>
  <c r="BE201" i="11" s="1"/>
  <c r="BE205" i="11" s="1"/>
  <c r="BD193" i="11"/>
  <c r="BD201" i="11" s="1"/>
  <c r="BD205" i="11" s="1"/>
  <c r="BF193" i="11"/>
  <c r="BF201" i="11" s="1"/>
  <c r="BF205" i="11" s="1"/>
  <c r="BA193" i="11"/>
  <c r="BA201" i="11" s="1"/>
  <c r="BA205" i="11" s="1"/>
  <c r="AU18" i="11"/>
  <c r="AU26" i="11" s="1"/>
  <c r="AU54" i="11" s="1"/>
  <c r="AW11" i="11"/>
  <c r="BH193" i="11"/>
  <c r="BH201" i="11" s="1"/>
  <c r="BH205" i="11" s="1"/>
  <c r="BC193" i="11"/>
  <c r="BC201" i="11" s="1"/>
  <c r="BC205" i="11" s="1"/>
  <c r="AZ193" i="11"/>
  <c r="AZ201" i="11" s="1"/>
  <c r="AZ205" i="11" s="1"/>
  <c r="G29" i="9"/>
  <c r="G35" i="9" s="1"/>
  <c r="G42" i="9" s="1"/>
  <c r="AW36" i="11"/>
  <c r="AW44" i="11" s="1"/>
  <c r="BL33" i="11"/>
  <c r="H32" i="9" s="1"/>
  <c r="H187" i="9" s="1"/>
  <c r="H195" i="9" s="1"/>
  <c r="H199" i="9" s="1"/>
  <c r="H203" i="9" s="1"/>
  <c r="G11" i="9" l="1"/>
  <c r="G18" i="9" s="1"/>
  <c r="G25" i="9" s="1"/>
  <c r="G52" i="9" s="1"/>
  <c r="AW18" i="11"/>
  <c r="AW26" i="11" s="1"/>
  <c r="AW54" i="11" s="1"/>
  <c r="AZ209" i="11"/>
  <c r="BL193" i="11"/>
  <c r="BL201" i="11" s="1"/>
  <c r="BL205" i="11" s="1"/>
  <c r="BL209" i="11" s="1"/>
  <c r="H206" i="9"/>
  <c r="H208" i="9" s="1"/>
  <c r="H211" i="9" s="1"/>
  <c r="I201" i="9"/>
  <c r="BN207" i="11" l="1"/>
  <c r="CA207" i="11" s="1"/>
  <c r="BA207" i="11"/>
  <c r="BA209" i="11" s="1"/>
  <c r="AZ211" i="11"/>
  <c r="AZ214" i="11" s="1"/>
  <c r="AY216" i="11"/>
  <c r="BB207" i="11" l="1"/>
  <c r="BB209" i="11" s="1"/>
  <c r="BA211" i="11"/>
  <c r="AZ216" i="11"/>
  <c r="AZ30" i="11" s="1"/>
  <c r="AZ36" i="11" s="1"/>
  <c r="AZ44" i="11" s="1"/>
  <c r="AY217" i="11"/>
  <c r="AY11" i="11" s="1"/>
  <c r="AY18" i="11" s="1"/>
  <c r="AY26" i="11" s="1"/>
  <c r="AY30" i="11"/>
  <c r="AY36" i="11" s="1"/>
  <c r="AY44" i="11" s="1"/>
  <c r="AY54" i="11" l="1"/>
  <c r="BB211" i="11"/>
  <c r="BC207" i="11"/>
  <c r="BC209" i="11" s="1"/>
  <c r="BA214" i="11"/>
  <c r="BA216" i="11"/>
  <c r="BA30" i="11" s="1"/>
  <c r="BA36" i="11" s="1"/>
  <c r="BA44" i="11" s="1"/>
  <c r="AZ217" i="11"/>
  <c r="AZ11" i="11" s="1"/>
  <c r="AZ18" i="11" s="1"/>
  <c r="AZ26" i="11" s="1"/>
  <c r="AZ54" i="11" s="1"/>
  <c r="BB214" i="11" l="1"/>
  <c r="BB216" i="11"/>
  <c r="BB30" i="11" s="1"/>
  <c r="BB36" i="11" s="1"/>
  <c r="BB44" i="11" s="1"/>
  <c r="BA217" i="11"/>
  <c r="BA11" i="11" s="1"/>
  <c r="BA18" i="11" s="1"/>
  <c r="BA26" i="11" s="1"/>
  <c r="BA54" i="11" s="1"/>
  <c r="BD207" i="11"/>
  <c r="BD209" i="11" s="1"/>
  <c r="BC211" i="11"/>
  <c r="BB217" i="11" l="1"/>
  <c r="BB11" i="11" s="1"/>
  <c r="BB18" i="11" s="1"/>
  <c r="BB26" i="11" s="1"/>
  <c r="BB54" i="11" s="1"/>
  <c r="BE207" i="11"/>
  <c r="BE209" i="11" s="1"/>
  <c r="BD211" i="11"/>
  <c r="BC214" i="11"/>
  <c r="BC216" i="11"/>
  <c r="BC30" i="11" s="1"/>
  <c r="BC36" i="11" s="1"/>
  <c r="BC44" i="11" s="1"/>
  <c r="BC217" i="11" l="1"/>
  <c r="BC11" i="11" s="1"/>
  <c r="BC18" i="11" s="1"/>
  <c r="BC26" i="11" s="1"/>
  <c r="BC54" i="11" s="1"/>
  <c r="BD214" i="11"/>
  <c r="BD216" i="11"/>
  <c r="BD30" i="11" s="1"/>
  <c r="BD36" i="11" s="1"/>
  <c r="BD44" i="11" s="1"/>
  <c r="BE211" i="11"/>
  <c r="BF207" i="11"/>
  <c r="BF209" i="11" s="1"/>
  <c r="BD217" i="11" l="1"/>
  <c r="BD11" i="11" s="1"/>
  <c r="BD18" i="11" s="1"/>
  <c r="BD26" i="11" s="1"/>
  <c r="BD54" i="11" s="1"/>
  <c r="BE214" i="11"/>
  <c r="BE216" i="11"/>
  <c r="BE30" i="11" s="1"/>
  <c r="BE36" i="11" s="1"/>
  <c r="BE44" i="11" s="1"/>
  <c r="BF211" i="11"/>
  <c r="BG207" i="11"/>
  <c r="BG209" i="11" s="1"/>
  <c r="BE217" i="11" l="1"/>
  <c r="BE11" i="11" s="1"/>
  <c r="BE18" i="11" s="1"/>
  <c r="BE26" i="11" s="1"/>
  <c r="BE54" i="11" s="1"/>
  <c r="BH207" i="11"/>
  <c r="BH209" i="11" s="1"/>
  <c r="BG211" i="11"/>
  <c r="BF214" i="11"/>
  <c r="BF216" i="11"/>
  <c r="BF30" i="11" s="1"/>
  <c r="BF36" i="11" s="1"/>
  <c r="BF44" i="11" s="1"/>
  <c r="BG214" i="11" l="1"/>
  <c r="BG216" i="11"/>
  <c r="BG30" i="11" s="1"/>
  <c r="BG36" i="11" s="1"/>
  <c r="BG44" i="11" s="1"/>
  <c r="BI207" i="11"/>
  <c r="BI209" i="11" s="1"/>
  <c r="BH211" i="11"/>
  <c r="BF217" i="11"/>
  <c r="BF11" i="11" s="1"/>
  <c r="BF18" i="11" s="1"/>
  <c r="BF26" i="11" s="1"/>
  <c r="BF54" i="11" s="1"/>
  <c r="BG217" i="11" l="1"/>
  <c r="BG11" i="11" s="1"/>
  <c r="BG18" i="11" s="1"/>
  <c r="BG26" i="11" s="1"/>
  <c r="BG54" i="11" s="1"/>
  <c r="BH214" i="11"/>
  <c r="BH216" i="11"/>
  <c r="BH30" i="11" s="1"/>
  <c r="BH36" i="11" s="1"/>
  <c r="BH44" i="11" s="1"/>
  <c r="BJ207" i="11"/>
  <c r="BJ209" i="11" s="1"/>
  <c r="BJ211" i="11" s="1"/>
  <c r="BI211" i="11"/>
  <c r="BH217" i="11" l="1"/>
  <c r="BH11" i="11" s="1"/>
  <c r="BH18" i="11" s="1"/>
  <c r="BH26" i="11" s="1"/>
  <c r="BH54" i="11" s="1"/>
  <c r="BJ214" i="11"/>
  <c r="BJ216" i="11"/>
  <c r="BL216" i="11" s="1"/>
  <c r="BI214" i="11"/>
  <c r="BI216" i="11"/>
  <c r="BI30" i="11" s="1"/>
  <c r="BI36" i="11" s="1"/>
  <c r="BI44" i="11" s="1"/>
  <c r="BJ30" i="11" l="1"/>
  <c r="BL30" i="11" s="1"/>
  <c r="BJ217" i="11"/>
  <c r="BJ11" i="11" s="1"/>
  <c r="BL11" i="11" s="1"/>
  <c r="BI217" i="11"/>
  <c r="BI11" i="11" s="1"/>
  <c r="BI18" i="11" s="1"/>
  <c r="BI26" i="11" s="1"/>
  <c r="BI54" i="11" s="1"/>
  <c r="BJ36" i="11" l="1"/>
  <c r="BJ44" i="11" s="1"/>
  <c r="BL217" i="11"/>
  <c r="BJ18" i="11"/>
  <c r="BJ26" i="11" s="1"/>
  <c r="H11" i="9"/>
  <c r="H18" i="9" s="1"/>
  <c r="H25" i="9" s="1"/>
  <c r="BL18" i="11"/>
  <c r="BL26" i="11" s="1"/>
  <c r="H29" i="9"/>
  <c r="H35" i="9" s="1"/>
  <c r="H42" i="9" s="1"/>
  <c r="BL36" i="11"/>
  <c r="BL44" i="11" s="1"/>
  <c r="BJ54" i="11" l="1"/>
  <c r="BL54" i="11"/>
  <c r="H52" i="9"/>
  <c r="BX419" i="2"/>
  <c r="BY419" i="2"/>
  <c r="BN33" i="11"/>
  <c r="BN193" i="11" s="1"/>
  <c r="BN201" i="11" s="1"/>
  <c r="BN205" i="11" s="1"/>
  <c r="BN209" i="11" s="1"/>
  <c r="BO33" i="11"/>
  <c r="BQ33" i="11"/>
  <c r="BS33" i="11"/>
  <c r="BT33" i="11"/>
  <c r="BU33" i="11"/>
  <c r="BV33" i="11"/>
  <c r="BW33" i="11"/>
  <c r="BX33" i="11"/>
  <c r="BY33" i="11"/>
  <c r="BN419" i="2"/>
  <c r="BO419" i="2"/>
  <c r="BP419" i="2"/>
  <c r="BQ419" i="2"/>
  <c r="BR419" i="2" s="1"/>
  <c r="BS419" i="2" s="1"/>
  <c r="BT419" i="2" s="1"/>
  <c r="BU419" i="2" s="1"/>
  <c r="BV419" i="2" s="1"/>
  <c r="BW419" i="2" s="1"/>
  <c r="BP33" i="11"/>
  <c r="BR33" i="11"/>
  <c r="BO193" i="11" l="1"/>
  <c r="BO201" i="11" s="1"/>
  <c r="BO205" i="11" s="1"/>
  <c r="BT193" i="11"/>
  <c r="BT201" i="11" s="1"/>
  <c r="BT205" i="11" s="1"/>
  <c r="BS193" i="11"/>
  <c r="BS201" i="11" s="1"/>
  <c r="BS205" i="11" s="1"/>
  <c r="BQ193" i="11"/>
  <c r="BQ201" i="11" s="1"/>
  <c r="BQ205" i="11" s="1"/>
  <c r="CA33" i="11"/>
  <c r="I32" i="9" s="1"/>
  <c r="I187" i="9" s="1"/>
  <c r="I195" i="9" s="1"/>
  <c r="I199" i="9" s="1"/>
  <c r="I203" i="9" s="1"/>
  <c r="BY193" i="11"/>
  <c r="BY201" i="11" s="1"/>
  <c r="BY205" i="11" s="1"/>
  <c r="BX193" i="11"/>
  <c r="BX201" i="11" s="1"/>
  <c r="BX205" i="11" s="1"/>
  <c r="BW193" i="11"/>
  <c r="BW201" i="11" s="1"/>
  <c r="BW205" i="11" s="1"/>
  <c r="BN211" i="11"/>
  <c r="BN214" i="11" s="1"/>
  <c r="BO207" i="11"/>
  <c r="BR193" i="11"/>
  <c r="BR201" i="11" s="1"/>
  <c r="BR205" i="11" s="1"/>
  <c r="BP193" i="11"/>
  <c r="BP201" i="11" s="1"/>
  <c r="BP205" i="11" s="1"/>
  <c r="BV193" i="11"/>
  <c r="BV201" i="11" s="1"/>
  <c r="BV205" i="11" s="1"/>
  <c r="BU193" i="11"/>
  <c r="BU201" i="11" s="1"/>
  <c r="BU205" i="11" s="1"/>
  <c r="BO209" i="11" l="1"/>
  <c r="BP207" i="11" s="1"/>
  <c r="BP209" i="11" s="1"/>
  <c r="I206" i="9"/>
  <c r="I208" i="9" s="1"/>
  <c r="I211" i="9" s="1"/>
  <c r="J201" i="9"/>
  <c r="CA193" i="11"/>
  <c r="CA201" i="11" s="1"/>
  <c r="CA205" i="11" s="1"/>
  <c r="CA209" i="11" s="1"/>
  <c r="BO211" i="11" l="1"/>
  <c r="BO214" i="11" s="1"/>
  <c r="CC207" i="11"/>
  <c r="CP207" i="11" s="1"/>
  <c r="BQ207" i="11"/>
  <c r="BQ209" i="11" s="1"/>
  <c r="BP211" i="11"/>
  <c r="BP214" i="11" s="1"/>
  <c r="BN216" i="11"/>
  <c r="BQ211" i="11" l="1"/>
  <c r="BQ214" i="11" s="1"/>
  <c r="BR207" i="11"/>
  <c r="BR209" i="11" s="1"/>
  <c r="BN30" i="11"/>
  <c r="BN36" i="11" s="1"/>
  <c r="BN44" i="11" s="1"/>
  <c r="BN217" i="11"/>
  <c r="BO216" i="11"/>
  <c r="BS207" i="11" l="1"/>
  <c r="BS209" i="11" s="1"/>
  <c r="BR211" i="11"/>
  <c r="BR214" i="11" s="1"/>
  <c r="BN11" i="11"/>
  <c r="BN18" i="11" s="1"/>
  <c r="BN26" i="11" s="1"/>
  <c r="BN54" i="11" s="1"/>
  <c r="BO30" i="11"/>
  <c r="BO36" i="11" s="1"/>
  <c r="BO44" i="11" s="1"/>
  <c r="BO217" i="11"/>
  <c r="BP216" i="11"/>
  <c r="BT207" i="11" l="1"/>
  <c r="BT209" i="11" s="1"/>
  <c r="BS211" i="11"/>
  <c r="BS214" i="11" s="1"/>
  <c r="BO11" i="11"/>
  <c r="BO18" i="11" s="1"/>
  <c r="BO26" i="11" s="1"/>
  <c r="BO54" i="11" s="1"/>
  <c r="BP30" i="11"/>
  <c r="BP36" i="11" s="1"/>
  <c r="BP44" i="11" s="1"/>
  <c r="BQ216" i="11"/>
  <c r="BT211" i="11" l="1"/>
  <c r="BT214" i="11" s="1"/>
  <c r="BU207" i="11"/>
  <c r="BU209" i="11" s="1"/>
  <c r="BP217" i="11"/>
  <c r="BP11" i="11" s="1"/>
  <c r="BP18" i="11" s="1"/>
  <c r="BP26" i="11" s="1"/>
  <c r="BP54" i="11" s="1"/>
  <c r="BR216" i="11"/>
  <c r="BQ30" i="11"/>
  <c r="BQ36" i="11" s="1"/>
  <c r="BQ44" i="11" s="1"/>
  <c r="BQ217" i="11"/>
  <c r="BV207" i="11" l="1"/>
  <c r="BV209" i="11" s="1"/>
  <c r="BU211" i="11"/>
  <c r="BU214" i="11" s="1"/>
  <c r="BQ11" i="11"/>
  <c r="BQ18" i="11" s="1"/>
  <c r="BQ26" i="11" s="1"/>
  <c r="BQ54" i="11" s="1"/>
  <c r="BS216" i="11"/>
  <c r="BR30" i="11"/>
  <c r="BR36" i="11" s="1"/>
  <c r="BR44" i="11" s="1"/>
  <c r="BR217" i="11"/>
  <c r="BW207" i="11" l="1"/>
  <c r="BW209" i="11" s="1"/>
  <c r="BV211" i="11"/>
  <c r="BV214" i="11" s="1"/>
  <c r="BR11" i="11"/>
  <c r="BR18" i="11" s="1"/>
  <c r="BR26" i="11" s="1"/>
  <c r="BR54" i="11" s="1"/>
  <c r="BS30" i="11"/>
  <c r="BS36" i="11" s="1"/>
  <c r="BS44" i="11" s="1"/>
  <c r="BS217" i="11"/>
  <c r="BT216" i="11"/>
  <c r="BX207" i="11" l="1"/>
  <c r="BX209" i="11" s="1"/>
  <c r="BW211" i="11"/>
  <c r="BW214" i="11" s="1"/>
  <c r="BS11" i="11"/>
  <c r="BS18" i="11" s="1"/>
  <c r="BS26" i="11" s="1"/>
  <c r="BS54" i="11" s="1"/>
  <c r="BU216" i="11"/>
  <c r="BT30" i="11"/>
  <c r="BT36" i="11" s="1"/>
  <c r="BT44" i="11" s="1"/>
  <c r="BT217" i="11"/>
  <c r="BY207" i="11" l="1"/>
  <c r="BY209" i="11" s="1"/>
  <c r="BY211" i="11" s="1"/>
  <c r="BY214" i="11" s="1"/>
  <c r="BX211" i="11"/>
  <c r="BX214" i="11" s="1"/>
  <c r="BT11" i="11"/>
  <c r="BT18" i="11" s="1"/>
  <c r="BT26" i="11" s="1"/>
  <c r="BT54" i="11" s="1"/>
  <c r="BV216" i="11"/>
  <c r="BU217" i="11"/>
  <c r="BU30" i="11"/>
  <c r="BU36" i="11" s="1"/>
  <c r="BU44" i="11" s="1"/>
  <c r="BW216" i="11" l="1"/>
  <c r="BU11" i="11"/>
  <c r="BU18" i="11" s="1"/>
  <c r="BU26" i="11" s="1"/>
  <c r="BU54" i="11" s="1"/>
  <c r="BV30" i="11"/>
  <c r="BV36" i="11" s="1"/>
  <c r="BV44" i="11" s="1"/>
  <c r="BV217" i="11"/>
  <c r="BV11" i="11" l="1"/>
  <c r="BV18" i="11" s="1"/>
  <c r="BV26" i="11" s="1"/>
  <c r="BV54" i="11" s="1"/>
  <c r="BY216" i="11"/>
  <c r="BX216" i="11"/>
  <c r="BW217" i="11"/>
  <c r="BW30" i="11"/>
  <c r="BW36" i="11" s="1"/>
  <c r="BW44" i="11" s="1"/>
  <c r="BX217" i="11" l="1"/>
  <c r="BX30" i="11"/>
  <c r="BX36" i="11" s="1"/>
  <c r="BX44" i="11" s="1"/>
  <c r="BW11" i="11"/>
  <c r="BW18" i="11" s="1"/>
  <c r="BW26" i="11" s="1"/>
  <c r="BW54" i="11" s="1"/>
  <c r="BY217" i="11"/>
  <c r="BY11" i="11" l="1"/>
  <c r="CA216" i="11"/>
  <c r="BY30" i="11"/>
  <c r="BX11" i="11"/>
  <c r="BX18" i="11" s="1"/>
  <c r="BX26" i="11" s="1"/>
  <c r="BX54" i="11" s="1"/>
  <c r="CC419" i="2"/>
  <c r="CE419" i="2"/>
  <c r="CF419" i="2"/>
  <c r="CG419" i="2" s="1"/>
  <c r="CH419" i="2" s="1"/>
  <c r="CI419" i="2" s="1"/>
  <c r="CJ419" i="2" s="1"/>
  <c r="CK419" i="2" s="1"/>
  <c r="CL419" i="2" s="1"/>
  <c r="CM419" i="2"/>
  <c r="CN419" i="2"/>
  <c r="CC33" i="11"/>
  <c r="CF33" i="11"/>
  <c r="CG33" i="11"/>
  <c r="CH33" i="11"/>
  <c r="CI33" i="11"/>
  <c r="CJ33" i="11"/>
  <c r="CK33" i="11"/>
  <c r="CL33" i="11"/>
  <c r="CN33" i="11"/>
  <c r="CD419" i="2"/>
  <c r="CD33" i="11"/>
  <c r="CE33" i="11"/>
  <c r="CM33" i="11"/>
  <c r="CG193" i="11" l="1"/>
  <c r="CG201" i="11" s="1"/>
  <c r="CG205" i="11" s="1"/>
  <c r="CH193" i="11"/>
  <c r="CH201" i="11" s="1"/>
  <c r="CH205" i="11" s="1"/>
  <c r="CM193" i="11"/>
  <c r="CM201" i="11" s="1"/>
  <c r="CM205" i="11" s="1"/>
  <c r="CK193" i="11"/>
  <c r="CK201" i="11" s="1"/>
  <c r="CK205" i="11" s="1"/>
  <c r="CE193" i="11"/>
  <c r="CE201" i="11" s="1"/>
  <c r="CE205" i="11" s="1"/>
  <c r="CI193" i="11"/>
  <c r="CI201" i="11" s="1"/>
  <c r="CI205" i="11" s="1"/>
  <c r="CD193" i="11"/>
  <c r="CD201" i="11" s="1"/>
  <c r="CD205" i="11" s="1"/>
  <c r="CJ193" i="11"/>
  <c r="CJ201" i="11" s="1"/>
  <c r="CJ205" i="11" s="1"/>
  <c r="CF193" i="11"/>
  <c r="CF201" i="11" s="1"/>
  <c r="CF205" i="11" s="1"/>
  <c r="CC193" i="11"/>
  <c r="CC201" i="11" s="1"/>
  <c r="CC205" i="11" s="1"/>
  <c r="CC209" i="11" s="1"/>
  <c r="CN193" i="11"/>
  <c r="CN201" i="11" s="1"/>
  <c r="CN205" i="11" s="1"/>
  <c r="CL193" i="11"/>
  <c r="CL201" i="11" s="1"/>
  <c r="CL205" i="11" s="1"/>
  <c r="CA217" i="11"/>
  <c r="CP33" i="11"/>
  <c r="J32" i="9" s="1"/>
  <c r="J187" i="9" s="1"/>
  <c r="J195" i="9" s="1"/>
  <c r="J199" i="9" s="1"/>
  <c r="J203" i="9" s="1"/>
  <c r="BY36" i="11"/>
  <c r="BY44" i="11" s="1"/>
  <c r="CA30" i="11"/>
  <c r="CA11" i="11"/>
  <c r="BY18" i="11"/>
  <c r="BY26" i="11" s="1"/>
  <c r="J206" i="9" l="1"/>
  <c r="J208" i="9" s="1"/>
  <c r="J211" i="9" s="1"/>
  <c r="CD207" i="11"/>
  <c r="CD209" i="11" s="1"/>
  <c r="CC211" i="11"/>
  <c r="CC214" i="11" s="1"/>
  <c r="BY54" i="11"/>
  <c r="CP193" i="11"/>
  <c r="CP201" i="11" s="1"/>
  <c r="CP205" i="11" s="1"/>
  <c r="CP209" i="11" s="1"/>
  <c r="CA18" i="11"/>
  <c r="CA26" i="11" s="1"/>
  <c r="I11" i="9"/>
  <c r="I18" i="9" s="1"/>
  <c r="I25" i="9" s="1"/>
  <c r="I29" i="9"/>
  <c r="I35" i="9" s="1"/>
  <c r="I42" i="9" s="1"/>
  <c r="CA36" i="11"/>
  <c r="CA44" i="11" s="1"/>
  <c r="CE207" i="11" l="1"/>
  <c r="CE209" i="11" s="1"/>
  <c r="CD211" i="11"/>
  <c r="CD214" i="11" s="1"/>
  <c r="CC216" i="11"/>
  <c r="I52" i="9"/>
  <c r="CA54" i="11"/>
  <c r="CF207" i="11" l="1"/>
  <c r="CF209" i="11" s="1"/>
  <c r="CE211" i="11"/>
  <c r="CE214" i="11" s="1"/>
  <c r="CC217" i="11"/>
  <c r="CC30" i="11"/>
  <c r="CC36" i="11" s="1"/>
  <c r="CC44" i="11" s="1"/>
  <c r="CD216" i="11"/>
  <c r="CF211" i="11" l="1"/>
  <c r="CF214" i="11" s="1"/>
  <c r="CG207" i="11"/>
  <c r="CG209" i="11" s="1"/>
  <c r="CC11" i="11"/>
  <c r="CC18" i="11" s="1"/>
  <c r="CC26" i="11" s="1"/>
  <c r="CC54" i="11" s="1"/>
  <c r="CD30" i="11"/>
  <c r="CD36" i="11" s="1"/>
  <c r="CD44" i="11" s="1"/>
  <c r="CE216" i="11"/>
  <c r="CH207" i="11" l="1"/>
  <c r="CH209" i="11" s="1"/>
  <c r="CG211" i="11"/>
  <c r="CG214" i="11" s="1"/>
  <c r="CD217" i="11"/>
  <c r="CD11" i="11" s="1"/>
  <c r="CD18" i="11" s="1"/>
  <c r="CD26" i="11" s="1"/>
  <c r="CD54" i="11" s="1"/>
  <c r="CE30" i="11"/>
  <c r="CE36" i="11" s="1"/>
  <c r="CE44" i="11" s="1"/>
  <c r="CF216" i="11"/>
  <c r="CI207" i="11" l="1"/>
  <c r="CI209" i="11" s="1"/>
  <c r="CH211" i="11"/>
  <c r="CH214" i="11" s="1"/>
  <c r="CE217" i="11"/>
  <c r="CE11" i="11" s="1"/>
  <c r="CE18" i="11" s="1"/>
  <c r="CE26" i="11" s="1"/>
  <c r="CE54" i="11" s="1"/>
  <c r="CF30" i="11"/>
  <c r="CF36" i="11" s="1"/>
  <c r="CF44" i="11" s="1"/>
  <c r="CG216" i="11"/>
  <c r="CI211" i="11" l="1"/>
  <c r="CI214" i="11" s="1"/>
  <c r="CJ207" i="11"/>
  <c r="CJ209" i="11" s="1"/>
  <c r="CF217" i="11"/>
  <c r="CF11" i="11" s="1"/>
  <c r="CF18" i="11" s="1"/>
  <c r="CF26" i="11" s="1"/>
  <c r="CF54" i="11" s="1"/>
  <c r="CG30" i="11"/>
  <c r="CG36" i="11" s="1"/>
  <c r="CG44" i="11" s="1"/>
  <c r="CH216" i="11"/>
  <c r="CK207" i="11" l="1"/>
  <c r="CK209" i="11" s="1"/>
  <c r="CJ211" i="11"/>
  <c r="CJ214" i="11" s="1"/>
  <c r="CG217" i="11"/>
  <c r="CG11" i="11" s="1"/>
  <c r="CG18" i="11" s="1"/>
  <c r="CG26" i="11" s="1"/>
  <c r="CG54" i="11" s="1"/>
  <c r="CH30" i="11"/>
  <c r="CH36" i="11" s="1"/>
  <c r="CH44" i="11" s="1"/>
  <c r="CI216" i="11"/>
  <c r="CL207" i="11" l="1"/>
  <c r="CL209" i="11" s="1"/>
  <c r="CK211" i="11"/>
  <c r="CK214" i="11" s="1"/>
  <c r="CH217" i="11"/>
  <c r="CH11" i="11" s="1"/>
  <c r="CH18" i="11" s="1"/>
  <c r="CH26" i="11" s="1"/>
  <c r="CH54" i="11" s="1"/>
  <c r="CI217" i="11"/>
  <c r="CI30" i="11"/>
  <c r="CI36" i="11" s="1"/>
  <c r="CI44" i="11" s="1"/>
  <c r="CJ216" i="11"/>
  <c r="CM207" i="11" l="1"/>
  <c r="CM209" i="11" s="1"/>
  <c r="CL211" i="11"/>
  <c r="CL214" i="11" s="1"/>
  <c r="CI11" i="11"/>
  <c r="CI18" i="11" s="1"/>
  <c r="CI26" i="11" s="1"/>
  <c r="CI54" i="11" s="1"/>
  <c r="CK216" i="11"/>
  <c r="CJ30" i="11"/>
  <c r="CJ36" i="11" s="1"/>
  <c r="CJ44" i="11" s="1"/>
  <c r="CJ217" i="11"/>
  <c r="CN207" i="11" l="1"/>
  <c r="CN209" i="11" s="1"/>
  <c r="CN211" i="11" s="1"/>
  <c r="CN214" i="11" s="1"/>
  <c r="CM211" i="11"/>
  <c r="CM214" i="11" s="1"/>
  <c r="CJ11" i="11"/>
  <c r="CJ18" i="11" s="1"/>
  <c r="CJ26" i="11" s="1"/>
  <c r="CJ54" i="11" s="1"/>
  <c r="CL216" i="11"/>
  <c r="CK30" i="11"/>
  <c r="CK36" i="11" s="1"/>
  <c r="CK44" i="11" s="1"/>
  <c r="CK217" i="11" l="1"/>
  <c r="CK11" i="11" s="1"/>
  <c r="CK18" i="11" s="1"/>
  <c r="CK26" i="11" s="1"/>
  <c r="CK54" i="11" s="1"/>
  <c r="CL30" i="11"/>
  <c r="CL36" i="11" s="1"/>
  <c r="CL44" i="11" s="1"/>
  <c r="CN216" i="11"/>
  <c r="CM216" i="11"/>
  <c r="CL217" i="11" l="1"/>
  <c r="CL11" i="11" s="1"/>
  <c r="CL18" i="11" s="1"/>
  <c r="CL26" i="11" s="1"/>
  <c r="CL54" i="11" s="1"/>
  <c r="CN217" i="11"/>
  <c r="CM30" i="11"/>
  <c r="CM36" i="11" s="1"/>
  <c r="CM44" i="11" s="1"/>
  <c r="CM217" i="11" l="1"/>
  <c r="CM11" i="11" s="1"/>
  <c r="CM18" i="11" s="1"/>
  <c r="CM26" i="11" s="1"/>
  <c r="CM54" i="11" s="1"/>
  <c r="CP216" i="11"/>
  <c r="CN30" i="11"/>
  <c r="CN11" i="11"/>
  <c r="CP217" i="11"/>
  <c r="CP11" i="11" l="1"/>
  <c r="CN18" i="11"/>
  <c r="CN26" i="11" s="1"/>
  <c r="CN36" i="11"/>
  <c r="CN44" i="11" s="1"/>
  <c r="CP30" i="11"/>
  <c r="CN54" i="11" l="1"/>
  <c r="J11" i="9"/>
  <c r="J18" i="9" s="1"/>
  <c r="J25" i="9" s="1"/>
  <c r="CP18" i="11"/>
  <c r="CP26" i="11" s="1"/>
  <c r="J29" i="9"/>
  <c r="J35" i="9" s="1"/>
  <c r="J42" i="9" s="1"/>
  <c r="CP36" i="11"/>
  <c r="CP44" i="11" s="1"/>
  <c r="CP54" i="11" l="1"/>
  <c r="J52" i="9"/>
  <c r="AE11" i="11"/>
  <c r="AE18" i="11" s="1"/>
  <c r="AE26" i="11" s="1"/>
  <c r="AF11" i="11"/>
  <c r="AH11" i="11" s="1"/>
  <c r="F11" i="9" s="1"/>
  <c r="F18" i="9" s="1"/>
  <c r="F25" i="9" s="1"/>
  <c r="AE30" i="11"/>
  <c r="AE36" i="11" s="1"/>
  <c r="AE44" i="11" s="1"/>
  <c r="AF30" i="11"/>
  <c r="AH30" i="11" s="1"/>
  <c r="AH216" i="11"/>
  <c r="AH217" i="11"/>
  <c r="AH18" i="11" l="1"/>
  <c r="AH26" i="11" s="1"/>
  <c r="F29" i="9"/>
  <c r="F35" i="9" s="1"/>
  <c r="F42" i="9" s="1"/>
  <c r="F52" i="9" s="1"/>
  <c r="AH36" i="11"/>
  <c r="AH44" i="11" s="1"/>
  <c r="AF36" i="11"/>
  <c r="AF44" i="11" s="1"/>
  <c r="AE54" i="11"/>
  <c r="AF18" i="11"/>
  <c r="AF26" i="11" s="1"/>
  <c r="AH54" i="11" l="1"/>
  <c r="AF54" i="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oj</author>
    <author>Olga</author>
  </authors>
  <commentList>
    <comment ref="O111" authorId="0" shapeId="0" xr:uid="{299042CE-1814-447F-A3E6-8DC25808C24A}">
      <text>
        <r>
          <rPr>
            <b/>
            <sz val="9"/>
            <color indexed="81"/>
            <rFont val="Tahoma"/>
            <family val="2"/>
          </rPr>
          <t>oj:</t>
        </r>
        <r>
          <rPr>
            <sz val="9"/>
            <color indexed="81"/>
            <rFont val="Tahoma"/>
            <family val="2"/>
          </rPr>
          <t xml:space="preserve">
As at Sept 30</t>
        </r>
      </text>
    </comment>
    <comment ref="P111" authorId="0" shapeId="0" xr:uid="{58E6B283-273A-4EA8-AFF8-26EC272922CA}">
      <text>
        <r>
          <rPr>
            <b/>
            <sz val="9"/>
            <color indexed="81"/>
            <rFont val="Tahoma"/>
            <family val="2"/>
          </rPr>
          <t>oj:</t>
        </r>
        <r>
          <rPr>
            <sz val="9"/>
            <color indexed="81"/>
            <rFont val="Tahoma"/>
            <family val="2"/>
          </rPr>
          <t xml:space="preserve">
As per LB statements</t>
        </r>
      </text>
    </comment>
    <comment ref="AD111" authorId="0" shapeId="0" xr:uid="{773884C9-5FFA-490A-9FC3-EA589DA4A022}">
      <text>
        <r>
          <rPr>
            <b/>
            <sz val="9"/>
            <color indexed="81"/>
            <rFont val="Tahoma"/>
            <family val="2"/>
          </rPr>
          <t>oj:</t>
        </r>
        <r>
          <rPr>
            <sz val="9"/>
            <color indexed="81"/>
            <rFont val="Tahoma"/>
            <family val="2"/>
          </rPr>
          <t xml:space="preserve">
As at Sept 30</t>
        </r>
      </text>
    </comment>
    <comment ref="AE111" authorId="0" shapeId="0" xr:uid="{00A3E544-2EDF-42E0-ABE1-F7CD365A81DB}">
      <text>
        <r>
          <rPr>
            <b/>
            <sz val="9"/>
            <color indexed="81"/>
            <rFont val="Tahoma"/>
            <family val="2"/>
          </rPr>
          <t>oj:</t>
        </r>
        <r>
          <rPr>
            <sz val="9"/>
            <color indexed="81"/>
            <rFont val="Tahoma"/>
            <family val="2"/>
          </rPr>
          <t xml:space="preserve">
As per LB statements</t>
        </r>
      </text>
    </comment>
    <comment ref="AS111" authorId="0" shapeId="0" xr:uid="{F23DC07B-A2BE-414B-82F5-A2CE3B6EAE18}">
      <text>
        <r>
          <rPr>
            <b/>
            <sz val="9"/>
            <color indexed="81"/>
            <rFont val="Tahoma"/>
            <family val="2"/>
          </rPr>
          <t>oj:</t>
        </r>
        <r>
          <rPr>
            <sz val="9"/>
            <color indexed="81"/>
            <rFont val="Tahoma"/>
            <family val="2"/>
          </rPr>
          <t xml:space="preserve">
As at Sept 30</t>
        </r>
      </text>
    </comment>
    <comment ref="AT111" authorId="0" shapeId="0" xr:uid="{4427A776-79AE-496D-9B63-F83E013F904F}">
      <text>
        <r>
          <rPr>
            <b/>
            <sz val="9"/>
            <color indexed="81"/>
            <rFont val="Tahoma"/>
            <family val="2"/>
          </rPr>
          <t>oj:</t>
        </r>
        <r>
          <rPr>
            <sz val="9"/>
            <color indexed="81"/>
            <rFont val="Tahoma"/>
            <family val="2"/>
          </rPr>
          <t xml:space="preserve">
As per LB statements</t>
        </r>
      </text>
    </comment>
    <comment ref="BH111" authorId="0" shapeId="0" xr:uid="{2D615C62-0CCF-433F-A823-313C3B8D62B1}">
      <text>
        <r>
          <rPr>
            <b/>
            <sz val="9"/>
            <color indexed="81"/>
            <rFont val="Tahoma"/>
            <family val="2"/>
          </rPr>
          <t>oj:</t>
        </r>
        <r>
          <rPr>
            <sz val="9"/>
            <color indexed="81"/>
            <rFont val="Tahoma"/>
            <family val="2"/>
          </rPr>
          <t xml:space="preserve">
As at Sept 30</t>
        </r>
      </text>
    </comment>
    <comment ref="BI111" authorId="0" shapeId="0" xr:uid="{9FD7D5D1-4D8F-4D60-BD4A-F0AB9DD97D03}">
      <text>
        <r>
          <rPr>
            <b/>
            <sz val="9"/>
            <color indexed="81"/>
            <rFont val="Tahoma"/>
            <family val="2"/>
          </rPr>
          <t>oj:</t>
        </r>
        <r>
          <rPr>
            <sz val="9"/>
            <color indexed="81"/>
            <rFont val="Tahoma"/>
            <family val="2"/>
          </rPr>
          <t xml:space="preserve">
As per LB statements</t>
        </r>
      </text>
    </comment>
    <comment ref="BW111" authorId="0" shapeId="0" xr:uid="{42CAEA08-9914-45A3-A8B8-411FE73AEB6F}">
      <text>
        <r>
          <rPr>
            <b/>
            <sz val="9"/>
            <color indexed="81"/>
            <rFont val="Tahoma"/>
            <family val="2"/>
          </rPr>
          <t>oj:</t>
        </r>
        <r>
          <rPr>
            <sz val="9"/>
            <color indexed="81"/>
            <rFont val="Tahoma"/>
            <family val="2"/>
          </rPr>
          <t xml:space="preserve">
As at Sept 30</t>
        </r>
      </text>
    </comment>
    <comment ref="BX111" authorId="0" shapeId="0" xr:uid="{75CC7480-7235-4B48-9DF3-DD487E8B1F87}">
      <text>
        <r>
          <rPr>
            <b/>
            <sz val="9"/>
            <color indexed="81"/>
            <rFont val="Tahoma"/>
            <family val="2"/>
          </rPr>
          <t>oj:</t>
        </r>
        <r>
          <rPr>
            <sz val="9"/>
            <color indexed="81"/>
            <rFont val="Tahoma"/>
            <family val="2"/>
          </rPr>
          <t xml:space="preserve">
As per LB statements</t>
        </r>
      </text>
    </comment>
    <comment ref="CL111" authorId="0" shapeId="0" xr:uid="{9802360B-4A23-4B7F-B505-E33F0CB4920E}">
      <text>
        <r>
          <rPr>
            <b/>
            <sz val="9"/>
            <color indexed="81"/>
            <rFont val="Tahoma"/>
            <family val="2"/>
          </rPr>
          <t>oj:</t>
        </r>
        <r>
          <rPr>
            <sz val="9"/>
            <color indexed="81"/>
            <rFont val="Tahoma"/>
            <family val="2"/>
          </rPr>
          <t xml:space="preserve">
As at Sept 30</t>
        </r>
      </text>
    </comment>
    <comment ref="CM111" authorId="0" shapeId="0" xr:uid="{83FE2943-4EE3-473B-A21B-D36FD0F9A34E}">
      <text>
        <r>
          <rPr>
            <b/>
            <sz val="9"/>
            <color indexed="81"/>
            <rFont val="Tahoma"/>
            <family val="2"/>
          </rPr>
          <t>oj:</t>
        </r>
        <r>
          <rPr>
            <sz val="9"/>
            <color indexed="81"/>
            <rFont val="Tahoma"/>
            <family val="2"/>
          </rPr>
          <t xml:space="preserve">
As per LB statements</t>
        </r>
      </text>
    </comment>
    <comment ref="B452" authorId="1" shapeId="0" xr:uid="{E2A74D46-8DDC-40C2-98E9-2CA1783A8E01}">
      <text>
        <r>
          <rPr>
            <b/>
            <sz val="9"/>
            <color rgb="FF000000"/>
            <rFont val="Tahoma"/>
            <family val="2"/>
          </rPr>
          <t>Olga: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Federal of 15% + Provincial 11.5%</t>
        </r>
      </text>
    </comment>
  </commentList>
</comments>
</file>

<file path=xl/sharedStrings.xml><?xml version="1.0" encoding="utf-8"?>
<sst xmlns="http://schemas.openxmlformats.org/spreadsheetml/2006/main" count="701" uniqueCount="318">
  <si>
    <t>Assets:</t>
  </si>
  <si>
    <t>Cash</t>
  </si>
  <si>
    <t>Inventory</t>
  </si>
  <si>
    <t>Total Assets</t>
  </si>
  <si>
    <t>Liabilities:</t>
  </si>
  <si>
    <t>Total Current Liabilities</t>
  </si>
  <si>
    <t>Total Liabilities</t>
  </si>
  <si>
    <t>Shareholders' Equity:</t>
  </si>
  <si>
    <t>Common Shares</t>
  </si>
  <si>
    <t xml:space="preserve">Retained Earnings </t>
  </si>
  <si>
    <t>Total Shareholders' Equity</t>
  </si>
  <si>
    <t>Balance</t>
  </si>
  <si>
    <t>Statements of Operations</t>
  </si>
  <si>
    <t>Operating Expenses:</t>
  </si>
  <si>
    <t>Insurance</t>
  </si>
  <si>
    <t>Total Operating Expenses</t>
  </si>
  <si>
    <t>Interest</t>
  </si>
  <si>
    <t>Balance Sheets</t>
  </si>
  <si>
    <t>As At the Periods Ended (Ending):</t>
  </si>
  <si>
    <t>Prepaid expenses</t>
  </si>
  <si>
    <t>Accounts receivable</t>
  </si>
  <si>
    <t>Total Current Assets</t>
  </si>
  <si>
    <t>Accounts payable</t>
  </si>
  <si>
    <t>Projected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</si>
  <si>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</si>
  <si>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</si>
  <si>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</si>
  <si>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</si>
  <si>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</si>
  <si>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</si>
  <si>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</si>
  <si>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</si>
  <si>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</si>
  <si>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</si>
  <si>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</si>
  <si>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</si>
  <si>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Annual</t>
  </si>
  <si>
    <t>2016</t>
  </si>
  <si>
    <t>Assumptions</t>
  </si>
  <si>
    <t>Accounts Receivable:</t>
  </si>
  <si>
    <t>Opening</t>
  </si>
  <si>
    <t>Accounts Receivable for Model</t>
  </si>
  <si>
    <t>Inventory:</t>
  </si>
  <si>
    <t>Prepaids:</t>
  </si>
  <si>
    <t>Prepaids for Model</t>
  </si>
  <si>
    <t>Purchases</t>
  </si>
  <si>
    <t>Amortization</t>
  </si>
  <si>
    <t>Closing</t>
  </si>
  <si>
    <t>Prepaids</t>
  </si>
  <si>
    <t>Revenue:</t>
  </si>
  <si>
    <t>Direct Labour:</t>
  </si>
  <si>
    <t>Direct Material:</t>
  </si>
  <si>
    <t>Direct Labour For Model</t>
  </si>
  <si>
    <t>EBITDA</t>
  </si>
  <si>
    <t>Intangible Assets:</t>
  </si>
  <si>
    <t>Interest:</t>
  </si>
  <si>
    <t>Advances</t>
  </si>
  <si>
    <t>Repayments</t>
  </si>
  <si>
    <t>Additions</t>
  </si>
  <si>
    <t>Opening Cash</t>
  </si>
  <si>
    <t>Closing Cash</t>
  </si>
  <si>
    <t>Assumed Rate</t>
  </si>
  <si>
    <t>Interest Expense</t>
  </si>
  <si>
    <t>Statements of Cash Flow</t>
  </si>
  <si>
    <t>Operations:</t>
  </si>
  <si>
    <t>Net income</t>
  </si>
  <si>
    <t>Cash From Operations</t>
  </si>
  <si>
    <t>Capital Items:</t>
  </si>
  <si>
    <t>Intangible Asset Additions</t>
  </si>
  <si>
    <t>Cash From Capital Assets</t>
  </si>
  <si>
    <t>Financing:</t>
  </si>
  <si>
    <t>Cash From Financing Activities</t>
  </si>
  <si>
    <t>Total Change in Cash</t>
  </si>
  <si>
    <t>Credit Eligible Expenditures:</t>
  </si>
  <si>
    <t>Professional Fees</t>
  </si>
  <si>
    <t>Direct Material Purchases</t>
  </si>
  <si>
    <t>Factor</t>
  </si>
  <si>
    <t>Actual</t>
  </si>
  <si>
    <t>Difference</t>
  </si>
  <si>
    <t>Total Direct Materials For Model</t>
  </si>
  <si>
    <t>Accounts Payable</t>
  </si>
  <si>
    <t>Others</t>
  </si>
  <si>
    <t>Total Long Term Liabilities</t>
  </si>
  <si>
    <t>2017</t>
  </si>
  <si>
    <t>Common Shares:</t>
  </si>
  <si>
    <t>Normalized EBITDA</t>
  </si>
  <si>
    <t>Audited</t>
  </si>
  <si>
    <t>Direct Labour</t>
  </si>
  <si>
    <t>Employee Benefits</t>
  </si>
  <si>
    <t>Temporary Labour</t>
  </si>
  <si>
    <t xml:space="preserve">Total </t>
  </si>
  <si>
    <t>Subtotal</t>
  </si>
  <si>
    <t>Indirect labour</t>
  </si>
  <si>
    <t>Sanitation</t>
  </si>
  <si>
    <t>Machinery maintenance and repairs</t>
  </si>
  <si>
    <t>Utilities</t>
  </si>
  <si>
    <t>Factory supplies</t>
  </si>
  <si>
    <t>Contracted services</t>
  </si>
  <si>
    <t>Direct Manufacturing Overhead  For Model</t>
  </si>
  <si>
    <t>Finished Goods Inventory</t>
  </si>
  <si>
    <t>As % of Revenue</t>
  </si>
  <si>
    <t>Raw ingredients &amp; packaging inventory</t>
  </si>
  <si>
    <t>COGS</t>
  </si>
  <si>
    <t>Total Cost of Goods Sold for Model</t>
  </si>
  <si>
    <t>Total Administrative</t>
  </si>
  <si>
    <t>Selling</t>
  </si>
  <si>
    <t>Selling for Model</t>
  </si>
  <si>
    <t>Selling Expenses</t>
  </si>
  <si>
    <t>Administrative</t>
  </si>
  <si>
    <t>Total Selling</t>
  </si>
  <si>
    <t>Administrative for Model</t>
  </si>
  <si>
    <t>IT systems maintenance</t>
  </si>
  <si>
    <t>Bad debts</t>
  </si>
  <si>
    <t>Automotive</t>
  </si>
  <si>
    <t>Other Operating Expenses</t>
  </si>
  <si>
    <t>Other Operating Expenses For Model</t>
  </si>
  <si>
    <t>Foreign exchange loss</t>
  </si>
  <si>
    <t>Bank Charges</t>
  </si>
  <si>
    <t>Total Other operating Expenses</t>
  </si>
  <si>
    <t>Reorganzation Costs</t>
  </si>
  <si>
    <t>Reorganization Costs</t>
  </si>
  <si>
    <t xml:space="preserve">Reorganization Costs for Model </t>
  </si>
  <si>
    <t>Interest for Model</t>
  </si>
  <si>
    <t>Business acquisition costs</t>
  </si>
  <si>
    <t>Business Acquisition Costs for Model</t>
  </si>
  <si>
    <t>Business Acquisition Costs</t>
  </si>
  <si>
    <t>Current Income Tax (recovery)</t>
  </si>
  <si>
    <t>Current Income Taxes (Recovery)</t>
  </si>
  <si>
    <t>Current Income Taxes for Model</t>
  </si>
  <si>
    <t>Future Income Taxes (Recovery)</t>
  </si>
  <si>
    <t>Future  Income Tax (recovery)</t>
  </si>
  <si>
    <t>Future Income Taxes for Model</t>
  </si>
  <si>
    <t>Product claim costs and inventory write down</t>
  </si>
  <si>
    <t>Operating Income (loss) before undernoted items</t>
  </si>
  <si>
    <t>Interest expense</t>
  </si>
  <si>
    <t>Other expenses</t>
  </si>
  <si>
    <t>Future Income Taxes</t>
  </si>
  <si>
    <t>Income Taxes</t>
  </si>
  <si>
    <t>Labour Costs</t>
  </si>
  <si>
    <t>Freight &amp; Cartage</t>
  </si>
  <si>
    <t>Cost of Goods Sold</t>
  </si>
  <si>
    <t>Depreciation &amp; Amortization</t>
  </si>
  <si>
    <t>Taxes</t>
  </si>
  <si>
    <t>One Time Items</t>
  </si>
  <si>
    <t>Add Back</t>
  </si>
  <si>
    <t>Reorganization costs</t>
  </si>
  <si>
    <t>EBITDA Margin</t>
  </si>
  <si>
    <t>Normalized EBITDA Margin</t>
  </si>
  <si>
    <t>Income (Loss) before undernoted items</t>
  </si>
  <si>
    <t>Operating Income (Loss)</t>
  </si>
  <si>
    <t>Income (Loss) before income taxes</t>
  </si>
  <si>
    <t>Net Income (Loss)</t>
  </si>
  <si>
    <t>AR</t>
  </si>
  <si>
    <t>Receivables from releated parties</t>
  </si>
  <si>
    <t>Receivables from related parties</t>
  </si>
  <si>
    <t>Property Plant &amp; Equipment</t>
  </si>
  <si>
    <t>Goodwill</t>
  </si>
  <si>
    <t>Bank Indebtedness</t>
  </si>
  <si>
    <t>Interest on indebtedness</t>
  </si>
  <si>
    <t>Promissory Note Payable</t>
  </si>
  <si>
    <t>Term Loans</t>
  </si>
  <si>
    <t>Interest on Term Loans</t>
  </si>
  <si>
    <t>Due to Parent Company</t>
  </si>
  <si>
    <t>Income taxes receivable</t>
  </si>
  <si>
    <t>Future income taxes</t>
  </si>
  <si>
    <t>Property, Plant &amp; Equipment</t>
  </si>
  <si>
    <t>Intangible Assets</t>
  </si>
  <si>
    <t>Term loans</t>
  </si>
  <si>
    <t>Capital lease obligations</t>
  </si>
  <si>
    <t>Prepaid Expenses</t>
  </si>
  <si>
    <t>Non-Cash Interest on Loan Payable to Parent Company</t>
  </si>
  <si>
    <t>Changes in Non Cash Working Capital</t>
  </si>
  <si>
    <t>Acquisition of the predecessor company, net of bank indebtedness assumed</t>
  </si>
  <si>
    <t>Increase in receivables from related parties</t>
  </si>
  <si>
    <t>Additions of PPE</t>
  </si>
  <si>
    <t>Proceeds on disposal of PPE</t>
  </si>
  <si>
    <t>Financing costs incurred</t>
  </si>
  <si>
    <t>Draw (Repeayment) on term loans</t>
  </si>
  <si>
    <t>Amounts drawn on (repaid to) related companies under common control</t>
  </si>
  <si>
    <t>Advances (repayments) from parent company</t>
  </si>
  <si>
    <t>Proceeds from promissory note payable</t>
  </si>
  <si>
    <t>Changes in non-cash working capital</t>
  </si>
  <si>
    <t>Variance</t>
  </si>
  <si>
    <t>Gross Revenue Actual</t>
  </si>
  <si>
    <t>Sales Discounts &amp; Rebates</t>
  </si>
  <si>
    <t>Net Revenue for Model</t>
  </si>
  <si>
    <t>Promissory Note Payable - Non Interest bearing, due to vendor</t>
  </si>
  <si>
    <t>Direct Manufacturing Overhead:</t>
  </si>
  <si>
    <t>Indirect Manufacturing Overhead</t>
  </si>
  <si>
    <t>Direct Manufacturing Overhead Detail</t>
  </si>
  <si>
    <t>Gross Margin</t>
  </si>
  <si>
    <t>Term Loan #2</t>
  </si>
  <si>
    <t>TOTAL INTEREST</t>
  </si>
  <si>
    <t>Gross Revenue Projection</t>
  </si>
  <si>
    <t>Equipment &amp; Pallet Rentals</t>
  </si>
  <si>
    <t>Raw Materials</t>
  </si>
  <si>
    <t>Ending -  Raw Materials (Per Budget)</t>
  </si>
  <si>
    <t>Finished Goods</t>
  </si>
  <si>
    <t>Ending -  Finished Goods (per Budget)</t>
  </si>
  <si>
    <t>Total Inventory per Budget</t>
  </si>
  <si>
    <t>Total Inventory for Model</t>
  </si>
  <si>
    <t>Receivables from Related Parties for Model</t>
  </si>
  <si>
    <t>Marginable AR</t>
  </si>
  <si>
    <t>AR Margin</t>
  </si>
  <si>
    <t>Margined AR</t>
  </si>
  <si>
    <t>Inventory Margin Rate</t>
  </si>
  <si>
    <t>Interest Calculation:</t>
  </si>
  <si>
    <t>Average</t>
  </si>
  <si>
    <t>Required Operating Line</t>
  </si>
  <si>
    <t>Availability</t>
  </si>
  <si>
    <t>Over / (Under)</t>
  </si>
  <si>
    <t>To Operating Line</t>
  </si>
  <si>
    <t>To Cash</t>
  </si>
  <si>
    <t>Indirect Manufacturing Overhead for Model</t>
  </si>
  <si>
    <t>Coat/Uniform rentals</t>
  </si>
  <si>
    <t>Future Income Taxes - AR</t>
  </si>
  <si>
    <t>Prior Period Adjustments</t>
  </si>
  <si>
    <t>Adjustments</t>
  </si>
  <si>
    <t>Retained Earnings from 99 Amalgamation</t>
  </si>
  <si>
    <t>Prior Adjustments</t>
  </si>
  <si>
    <t>Proceeds from equity issuance</t>
  </si>
  <si>
    <t>Net Income</t>
  </si>
  <si>
    <t>Taxable Income</t>
  </si>
  <si>
    <t>Opening Tax Losses</t>
  </si>
  <si>
    <t>Closing Tax Losses</t>
  </si>
  <si>
    <t>Taxable Position</t>
  </si>
  <si>
    <t>Current Period Tax Accrual</t>
  </si>
  <si>
    <t>Last Year Tax Payables</t>
  </si>
  <si>
    <t>Monthly Payment</t>
  </si>
  <si>
    <t>Cumulative Payment</t>
  </si>
  <si>
    <t>Cumulative Tax Accrual</t>
  </si>
  <si>
    <t>Tax Payable</t>
  </si>
  <si>
    <t>Income Tax:</t>
  </si>
  <si>
    <t>Advances / (Repayments)</t>
  </si>
  <si>
    <t>Proceeds (repayments) from promissory note payable</t>
  </si>
  <si>
    <t>Capital Lease (Repayments)</t>
  </si>
  <si>
    <t>Average Days AR</t>
  </si>
  <si>
    <t>Sales Taxes Receivable</t>
  </si>
  <si>
    <t>Term Loan #1 - Loan Payable Bank</t>
  </si>
  <si>
    <t>Loss / (Gain) on Disposal of Fixed Assets</t>
  </si>
  <si>
    <t>Travel, Meals &amp; Entertainment</t>
  </si>
  <si>
    <t>Misc.</t>
  </si>
  <si>
    <t>Days in the Month</t>
  </si>
  <si>
    <t>Total Closing</t>
  </si>
  <si>
    <t>Allowance for obsolescence</t>
  </si>
  <si>
    <t>Revenue (Net)</t>
  </si>
  <si>
    <t>Taxes receivable</t>
  </si>
  <si>
    <t>Dilution</t>
  </si>
  <si>
    <t>Total Inventory Value at Standard Cost</t>
  </si>
  <si>
    <t xml:space="preserve">Total Margined Inventory </t>
  </si>
  <si>
    <t>Accounts Payable &amp; Accruals for Model: 60 Days</t>
  </si>
  <si>
    <t>Accounts Payable &amp; Accruals for Model</t>
  </si>
  <si>
    <t>Accounts Payable &amp; Accruals</t>
  </si>
  <si>
    <t>Adjustment</t>
  </si>
  <si>
    <t>Gross Margin Percentage</t>
  </si>
  <si>
    <t>Contribution Margin Percentage</t>
  </si>
  <si>
    <t>As % of Net Revenue</t>
  </si>
  <si>
    <t>Total Labour as % of Net Revenue</t>
  </si>
  <si>
    <t>Assumed percentage of net revenue</t>
  </si>
  <si>
    <t xml:space="preserve">Supplementary Operating Info </t>
  </si>
  <si>
    <t>Supplementary Operating Info</t>
  </si>
  <si>
    <t>Raw Ingredients &amp; Packaging Inventory</t>
  </si>
  <si>
    <t>Labour (Incl. Indirect)</t>
  </si>
  <si>
    <t>Direct Manufacturing Overhead</t>
  </si>
  <si>
    <t>Supplementary Operating Information</t>
  </si>
  <si>
    <t>Dues &amp; Subscriptions</t>
  </si>
  <si>
    <t>Inventory Reserve Adjustments</t>
  </si>
  <si>
    <t>Commission as % of Net Revenue</t>
  </si>
  <si>
    <t>For The Periods Ended (Ending):</t>
  </si>
  <si>
    <t>As % of Gross Revenue</t>
  </si>
  <si>
    <t>Less Priority Payables</t>
  </si>
  <si>
    <t>Total AR + Inventory Less Priority</t>
  </si>
  <si>
    <t>Ineligible</t>
  </si>
  <si>
    <t>Labour as % of Net Revenue</t>
  </si>
  <si>
    <t>Cumulative EBITDA as % of Net Revenue</t>
  </si>
  <si>
    <t>YTD Cumulative EBITDA</t>
  </si>
  <si>
    <t>Security &amp; Safety</t>
  </si>
  <si>
    <t>Incl. Payroll Remittances Payable</t>
  </si>
  <si>
    <t>Prepaid Expenses &amp; Goodwill</t>
  </si>
  <si>
    <t>Severance, Recruiting, Training</t>
  </si>
  <si>
    <t>Accounts Receivable (net) (30 days)</t>
  </si>
  <si>
    <t>ABC Inc.</t>
  </si>
  <si>
    <t>ABC</t>
  </si>
  <si>
    <t>Actual from ABC</t>
  </si>
  <si>
    <t>Bank Indebtedness - Operating Line Lender</t>
  </si>
  <si>
    <t>Capital Leases - Bank</t>
  </si>
  <si>
    <t>Difference to Projection</t>
  </si>
  <si>
    <t>Seasonality</t>
  </si>
  <si>
    <t>Revenue Growth Rate</t>
  </si>
  <si>
    <t>Machinery Maintenance</t>
  </si>
  <si>
    <t>Factory Supplies</t>
  </si>
  <si>
    <t>Contracted Services</t>
  </si>
  <si>
    <t xml:space="preserve">Freight </t>
  </si>
  <si>
    <t>Finished Goods Inventory For Model</t>
  </si>
  <si>
    <t>Employee benefits</t>
  </si>
  <si>
    <t>Other Overhead</t>
  </si>
  <si>
    <t>Advertising</t>
  </si>
  <si>
    <t>Commissions</t>
  </si>
  <si>
    <t>Occupancy</t>
  </si>
  <si>
    <t>Office Expenses</t>
  </si>
  <si>
    <t xml:space="preserve">Other </t>
  </si>
  <si>
    <t>Salaries &amp; Benefits</t>
  </si>
  <si>
    <t>Annual Interest Rate</t>
  </si>
  <si>
    <t>Commission</t>
  </si>
  <si>
    <t>% sold to US</t>
  </si>
  <si>
    <t>Tariffs</t>
  </si>
  <si>
    <t>Tariff</t>
  </si>
  <si>
    <t>Total Tariff</t>
  </si>
  <si>
    <t>Total Freight &amp; Tariff</t>
  </si>
  <si>
    <t>Freight as % of Revenue</t>
  </si>
  <si>
    <t>Total Freight &amp; Tariff for Model</t>
  </si>
  <si>
    <t>Savings</t>
  </si>
  <si>
    <t>Total Savings</t>
  </si>
  <si>
    <t>New Machine - Less Waste</t>
  </si>
  <si>
    <t>Other / Savings</t>
  </si>
  <si>
    <t>Product Claims &amp; Inventory Write downs</t>
  </si>
  <si>
    <t>Inventory Write Downs</t>
  </si>
  <si>
    <t>Direct Materials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</si>
</sst>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m/d/yyyy;@"/>
    <numFmt numFmtId="167" formatCode="0.0%"/>
    <numFmt numFmtId="168" formatCode="_(* #,##0_);_(* \(#,##0\);_(* &quot;-&quot;??_);_(@_)"/>
    <numFmt numFmtId="169" formatCode="#,##0;\ \(#,##0\)"/>
    <numFmt numFmtId="170" formatCode="#,##0;\(#,##0\)"/>
    <numFmt numFmtId="171" formatCode="0.0%;\(0.0%\)"/>
    <numFmt numFmtId="172" formatCode="#,##0.000;\-#,##0.000"/>
    <numFmt numFmtId="173" formatCode="#,##0_ ;\-#,##0\ "/>
    <numFmt numFmtId="174" formatCode="#,##0.00;\(#,##0.00\)"/>
    <numFmt numFmtId="175" formatCode="#,##0.00000;\(#,##0.00000\)"/>
  </numFmts>
  <fonts count="43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b/>
      <i/>
      <sz val="16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Verdana"/>
      <family val="2"/>
    </font>
    <font>
      <u/>
      <sz val="12"/>
      <color theme="10"/>
      <name val="Times New Roman"/>
      <family val="2"/>
    </font>
    <font>
      <u/>
      <sz val="12"/>
      <color theme="11"/>
      <name val="Times New Roman"/>
      <family val="2"/>
    </font>
    <font>
      <sz val="12"/>
      <color theme="1"/>
      <name val="Times New Roman"/>
      <family val="2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name val="Arial"/>
      <family val="2"/>
    </font>
    <font>
      <sz val="12"/>
      <color theme="4"/>
      <name val="Times New Roman"/>
      <family val="2"/>
    </font>
    <font>
      <sz val="12"/>
      <name val="Times New Roman"/>
      <family val="2"/>
    </font>
    <font>
      <sz val="8"/>
      <name val="Times New Roman"/>
      <family val="2"/>
    </font>
    <font>
      <sz val="11"/>
      <color indexed="8"/>
      <name val="Calibri"/>
      <family val="2"/>
      <scheme val="minor"/>
    </font>
    <font>
      <sz val="12"/>
      <name val="Garamond"/>
      <family val="1"/>
    </font>
    <font>
      <b/>
      <sz val="12"/>
      <name val="Garamond"/>
      <family val="1"/>
    </font>
    <font>
      <i/>
      <sz val="12"/>
      <name val="Garamond"/>
      <family val="1"/>
    </font>
    <font>
      <b/>
      <i/>
      <sz val="12"/>
      <color theme="1"/>
      <name val="Garamond"/>
      <family val="1"/>
    </font>
    <font>
      <b/>
      <sz val="12"/>
      <color indexed="8"/>
      <name val="Garamond"/>
      <family val="1"/>
    </font>
    <font>
      <b/>
      <sz val="12"/>
      <color theme="1"/>
      <name val="Garamond"/>
      <family val="1"/>
    </font>
    <font>
      <sz val="12"/>
      <color theme="1"/>
      <name val="Garamond"/>
      <family val="1"/>
    </font>
    <font>
      <i/>
      <sz val="12"/>
      <color theme="1"/>
      <name val="Garamond"/>
      <family val="1"/>
    </font>
    <font>
      <sz val="12"/>
      <color indexed="8"/>
      <name val="Garamond"/>
      <family val="1"/>
    </font>
    <font>
      <b/>
      <i/>
      <u/>
      <sz val="12"/>
      <color theme="1"/>
      <name val="Times New Roman"/>
      <family val="1"/>
    </font>
    <font>
      <sz val="9"/>
      <color indexed="81"/>
      <name val="Tahoma"/>
      <family val="2"/>
    </font>
    <font>
      <i/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9"/>
      <color indexed="81"/>
      <name val="Tahoma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b/>
      <i/>
      <sz val="14"/>
      <color theme="1"/>
      <name val="Garamond"/>
      <family val="1"/>
    </font>
    <font>
      <sz val="14"/>
      <color theme="1"/>
      <name val="Garamond"/>
      <family val="1"/>
    </font>
    <font>
      <i/>
      <sz val="14"/>
      <color theme="1"/>
      <name val="Times New Roman"/>
      <family val="1"/>
    </font>
    <font>
      <sz val="14"/>
      <color indexed="8"/>
      <name val="Garamond"/>
      <family val="1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187">
    <xf numFmtId="0" fontId="0" fillId="0" borderId="0"/>
    <xf numFmtId="0" fontId="8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0"/>
    <xf numFmtId="164" fontId="1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236">
    <xf numFmtId="0" fontId="0" fillId="0" borderId="0" xfId="0"/>
    <xf numFmtId="0" fontId="5" fillId="0" borderId="0" xfId="0" applyFont="1"/>
    <xf numFmtId="0" fontId="7" fillId="0" borderId="0" xfId="0" applyFont="1"/>
    <xf numFmtId="0" fontId="9" fillId="2" borderId="0" xfId="1" applyFont="1" applyFill="1" applyAlignment="1">
      <alignment horizontal="right"/>
    </xf>
    <xf numFmtId="17" fontId="9" fillId="2" borderId="0" xfId="1" applyNumberFormat="1" applyFont="1" applyFill="1" applyAlignment="1">
      <alignment horizontal="right"/>
    </xf>
    <xf numFmtId="0" fontId="10" fillId="2" borderId="0" xfId="0" applyFont="1" applyFill="1"/>
    <xf numFmtId="0" fontId="9" fillId="2" borderId="1" xfId="1" applyFont="1" applyFill="1" applyBorder="1" applyAlignment="1">
      <alignment horizontal="right"/>
    </xf>
    <xf numFmtId="166" fontId="9" fillId="2" borderId="1" xfId="1" applyNumberFormat="1" applyFont="1" applyFill="1" applyBorder="1" applyAlignment="1">
      <alignment horizontal="right"/>
    </xf>
    <xf numFmtId="37" fontId="0" fillId="0" borderId="0" xfId="0" applyNumberFormat="1"/>
    <xf numFmtId="37" fontId="4" fillId="0" borderId="0" xfId="0" applyNumberFormat="1" applyFont="1"/>
    <xf numFmtId="37" fontId="6" fillId="0" borderId="0" xfId="0" applyNumberFormat="1" applyFont="1"/>
    <xf numFmtId="37" fontId="0" fillId="0" borderId="1" xfId="0" applyNumberFormat="1" applyBorder="1"/>
    <xf numFmtId="9" fontId="0" fillId="0" borderId="0" xfId="0" applyNumberFormat="1"/>
    <xf numFmtId="37" fontId="4" fillId="2" borderId="0" xfId="0" applyNumberFormat="1" applyFont="1" applyFill="1"/>
    <xf numFmtId="37" fontId="4" fillId="0" borderId="1" xfId="0" applyNumberFormat="1" applyFont="1" applyBorder="1"/>
    <xf numFmtId="37" fontId="4" fillId="0" borderId="2" xfId="0" applyNumberFormat="1" applyFont="1" applyBorder="1"/>
    <xf numFmtId="10" fontId="0" fillId="0" borderId="1" xfId="0" applyNumberFormat="1" applyBorder="1"/>
    <xf numFmtId="37" fontId="0" fillId="0" borderId="0" xfId="0" applyNumberFormat="1" applyAlignment="1">
      <alignment horizontal="right"/>
    </xf>
    <xf numFmtId="37" fontId="14" fillId="0" borderId="0" xfId="0" applyNumberFormat="1" applyFont="1"/>
    <xf numFmtId="168" fontId="0" fillId="0" borderId="0" xfId="1096" applyNumberFormat="1" applyFont="1"/>
    <xf numFmtId="37" fontId="15" fillId="0" borderId="0" xfId="0" applyNumberFormat="1" applyFont="1"/>
    <xf numFmtId="37" fontId="15" fillId="0" borderId="1" xfId="0" applyNumberFormat="1" applyFont="1" applyBorder="1"/>
    <xf numFmtId="167" fontId="0" fillId="0" borderId="0" xfId="1109" applyNumberFormat="1" applyFont="1"/>
    <xf numFmtId="10" fontId="0" fillId="0" borderId="0" xfId="1109" applyNumberFormat="1" applyFont="1"/>
    <xf numFmtId="1" fontId="9" fillId="2" borderId="1" xfId="1" quotePrefix="1" applyNumberFormat="1" applyFont="1" applyFill="1" applyBorder="1" applyAlignment="1">
      <alignment horizontal="right"/>
    </xf>
    <xf numFmtId="37" fontId="19" fillId="0" borderId="0" xfId="0" applyNumberFormat="1" applyFont="1"/>
    <xf numFmtId="37" fontId="16" fillId="0" borderId="0" xfId="0" applyNumberFormat="1" applyFont="1"/>
    <xf numFmtId="9" fontId="0" fillId="0" borderId="1" xfId="0" applyNumberFormat="1" applyBorder="1" applyAlignment="1">
      <alignment horizontal="center"/>
    </xf>
    <xf numFmtId="37" fontId="16" fillId="0" borderId="3" xfId="0" applyNumberFormat="1" applyFont="1" applyBorder="1"/>
    <xf numFmtId="0" fontId="22" fillId="0" borderId="0" xfId="1" applyFont="1"/>
    <xf numFmtId="0" fontId="23" fillId="0" borderId="0" xfId="1" applyFont="1" applyAlignment="1">
      <alignment horizontal="right"/>
    </xf>
    <xf numFmtId="169" fontId="23" fillId="0" borderId="0" xfId="1" applyNumberFormat="1" applyFont="1"/>
    <xf numFmtId="169" fontId="22" fillId="0" borderId="0" xfId="1" applyNumberFormat="1" applyFont="1"/>
    <xf numFmtId="169" fontId="22" fillId="0" borderId="1" xfId="1" applyNumberFormat="1" applyFont="1" applyBorder="1"/>
    <xf numFmtId="169" fontId="23" fillId="0" borderId="2" xfId="1" applyNumberFormat="1" applyFont="1" applyBorder="1"/>
    <xf numFmtId="169" fontId="24" fillId="0" borderId="0" xfId="1" applyNumberFormat="1" applyFont="1"/>
    <xf numFmtId="169" fontId="23" fillId="0" borderId="1" xfId="1" applyNumberFormat="1" applyFont="1" applyBorder="1"/>
    <xf numFmtId="0" fontId="23" fillId="0" borderId="0" xfId="1" applyFont="1" applyAlignment="1">
      <alignment horizontal="left"/>
    </xf>
    <xf numFmtId="0" fontId="25" fillId="0" borderId="0" xfId="0" applyFont="1"/>
    <xf numFmtId="0" fontId="26" fillId="2" borderId="0" xfId="1" applyFont="1" applyFill="1" applyAlignment="1">
      <alignment horizontal="right"/>
    </xf>
    <xf numFmtId="17" fontId="26" fillId="2" borderId="0" xfId="1" applyNumberFormat="1" applyFont="1" applyFill="1" applyAlignment="1">
      <alignment horizontal="right"/>
    </xf>
    <xf numFmtId="0" fontId="26" fillId="2" borderId="1" xfId="1" applyFont="1" applyFill="1" applyBorder="1" applyAlignment="1">
      <alignment horizontal="right"/>
    </xf>
    <xf numFmtId="166" fontId="26" fillId="2" borderId="1" xfId="1" applyNumberFormat="1" applyFont="1" applyFill="1" applyBorder="1" applyAlignment="1">
      <alignment horizontal="right"/>
    </xf>
    <xf numFmtId="1" fontId="26" fillId="2" borderId="1" xfId="1" applyNumberFormat="1" applyFont="1" applyFill="1" applyBorder="1" applyAlignment="1">
      <alignment horizontal="right"/>
    </xf>
    <xf numFmtId="0" fontId="26" fillId="0" borderId="0" xfId="1" applyFont="1" applyAlignment="1">
      <alignment horizontal="right"/>
    </xf>
    <xf numFmtId="166" fontId="26" fillId="0" borderId="0" xfId="1" applyNumberFormat="1" applyFont="1" applyAlignment="1">
      <alignment horizontal="right"/>
    </xf>
    <xf numFmtId="37" fontId="27" fillId="0" borderId="0" xfId="0" applyNumberFormat="1" applyFont="1"/>
    <xf numFmtId="37" fontId="28" fillId="0" borderId="0" xfId="0" applyNumberFormat="1" applyFont="1"/>
    <xf numFmtId="37" fontId="28" fillId="0" borderId="1" xfId="0" applyNumberFormat="1" applyFont="1" applyBorder="1"/>
    <xf numFmtId="37" fontId="27" fillId="0" borderId="2" xfId="0" applyNumberFormat="1" applyFont="1" applyBorder="1"/>
    <xf numFmtId="37" fontId="27" fillId="0" borderId="1" xfId="0" applyNumberFormat="1" applyFont="1" applyBorder="1"/>
    <xf numFmtId="37" fontId="29" fillId="0" borderId="0" xfId="0" applyNumberFormat="1" applyFont="1"/>
    <xf numFmtId="166" fontId="26" fillId="2" borderId="1" xfId="1" quotePrefix="1" applyNumberFormat="1" applyFont="1" applyFill="1" applyBorder="1" applyAlignment="1">
      <alignment horizontal="right"/>
    </xf>
    <xf numFmtId="167" fontId="29" fillId="0" borderId="0" xfId="1109" applyNumberFormat="1" applyFont="1"/>
    <xf numFmtId="170" fontId="27" fillId="0" borderId="0" xfId="0" applyNumberFormat="1" applyFont="1"/>
    <xf numFmtId="170" fontId="28" fillId="0" borderId="0" xfId="0" applyNumberFormat="1" applyFont="1"/>
    <xf numFmtId="170" fontId="28" fillId="0" borderId="1" xfId="0" applyNumberFormat="1" applyFont="1" applyBorder="1"/>
    <xf numFmtId="170" fontId="27" fillId="0" borderId="2" xfId="0" applyNumberFormat="1" applyFont="1" applyBorder="1"/>
    <xf numFmtId="0" fontId="28" fillId="0" borderId="0" xfId="0" applyFont="1"/>
    <xf numFmtId="17" fontId="26" fillId="2" borderId="1" xfId="1" applyNumberFormat="1" applyFont="1" applyFill="1" applyBorder="1" applyAlignment="1">
      <alignment horizontal="right"/>
    </xf>
    <xf numFmtId="0" fontId="27" fillId="0" borderId="0" xfId="0" applyFont="1"/>
    <xf numFmtId="0" fontId="28" fillId="0" borderId="1" xfId="0" applyFont="1" applyBorder="1"/>
    <xf numFmtId="0" fontId="27" fillId="0" borderId="1" xfId="0" applyFont="1" applyBorder="1"/>
    <xf numFmtId="170" fontId="27" fillId="0" borderId="1" xfId="0" applyNumberFormat="1" applyFont="1" applyBorder="1"/>
    <xf numFmtId="0" fontId="27" fillId="0" borderId="2" xfId="0" applyFont="1" applyBorder="1"/>
    <xf numFmtId="37" fontId="25" fillId="0" borderId="0" xfId="0" applyNumberFormat="1" applyFont="1"/>
    <xf numFmtId="0" fontId="30" fillId="2" borderId="0" xfId="0" applyFont="1" applyFill="1"/>
    <xf numFmtId="0" fontId="30" fillId="2" borderId="0" xfId="0" applyFont="1" applyFill="1" applyAlignment="1">
      <alignment horizontal="right"/>
    </xf>
    <xf numFmtId="0" fontId="30" fillId="2" borderId="1" xfId="0" applyFont="1" applyFill="1" applyBorder="1"/>
    <xf numFmtId="0" fontId="30" fillId="0" borderId="0" xfId="0" applyFont="1"/>
    <xf numFmtId="167" fontId="6" fillId="0" borderId="0" xfId="1109" applyNumberFormat="1" applyFont="1"/>
    <xf numFmtId="167" fontId="28" fillId="0" borderId="0" xfId="1109" applyNumberFormat="1" applyFont="1"/>
    <xf numFmtId="171" fontId="29" fillId="0" borderId="0" xfId="1109" applyNumberFormat="1" applyFont="1"/>
    <xf numFmtId="171" fontId="28" fillId="0" borderId="0" xfId="0" applyNumberFormat="1" applyFont="1"/>
    <xf numFmtId="37" fontId="15" fillId="0" borderId="0" xfId="0" applyNumberFormat="1" applyFont="1" applyAlignment="1">
      <alignment horizontal="right"/>
    </xf>
    <xf numFmtId="37" fontId="31" fillId="0" borderId="0" xfId="0" applyNumberFormat="1" applyFont="1"/>
    <xf numFmtId="9" fontId="0" fillId="0" borderId="0" xfId="1109" applyFont="1"/>
    <xf numFmtId="9" fontId="4" fillId="0" borderId="2" xfId="1109" applyFont="1" applyBorder="1"/>
    <xf numFmtId="37" fontId="19" fillId="0" borderId="1" xfId="0" applyNumberFormat="1" applyFont="1" applyBorder="1"/>
    <xf numFmtId="37" fontId="4" fillId="0" borderId="2" xfId="0" applyNumberFormat="1" applyFont="1" applyBorder="1" applyAlignment="1">
      <alignment horizontal="right"/>
    </xf>
    <xf numFmtId="9" fontId="18" fillId="0" borderId="0" xfId="1109" applyFont="1"/>
    <xf numFmtId="37" fontId="7" fillId="0" borderId="0" xfId="0" applyNumberFormat="1" applyFont="1"/>
    <xf numFmtId="9" fontId="16" fillId="5" borderId="1" xfId="1109" applyFont="1" applyFill="1" applyBorder="1"/>
    <xf numFmtId="37" fontId="35" fillId="0" borderId="0" xfId="1" applyNumberFormat="1" applyFont="1"/>
    <xf numFmtId="37" fontId="8" fillId="0" borderId="0" xfId="1" applyNumberFormat="1" applyAlignment="1">
      <alignment horizontal="left"/>
    </xf>
    <xf numFmtId="37" fontId="34" fillId="0" borderId="2" xfId="1" applyNumberFormat="1" applyFont="1" applyBorder="1" applyAlignment="1">
      <alignment horizontal="left"/>
    </xf>
    <xf numFmtId="37" fontId="8" fillId="0" borderId="0" xfId="1" applyNumberFormat="1"/>
    <xf numFmtId="37" fontId="34" fillId="0" borderId="0" xfId="1" applyNumberFormat="1" applyFont="1" applyAlignment="1">
      <alignment horizontal="left"/>
    </xf>
    <xf numFmtId="37" fontId="34" fillId="0" borderId="2" xfId="1" applyNumberFormat="1" applyFont="1" applyBorder="1"/>
    <xf numFmtId="37" fontId="33" fillId="0" borderId="2" xfId="1" applyNumberFormat="1" applyFont="1" applyBorder="1"/>
    <xf numFmtId="37" fontId="0" fillId="0" borderId="2" xfId="0" applyNumberFormat="1" applyBorder="1"/>
    <xf numFmtId="9" fontId="0" fillId="0" borderId="1" xfId="1109" applyFont="1" applyBorder="1"/>
    <xf numFmtId="37" fontId="28" fillId="0" borderId="0" xfId="0" applyNumberFormat="1" applyFont="1" applyAlignment="1">
      <alignment vertical="top"/>
    </xf>
    <xf numFmtId="37" fontId="34" fillId="0" borderId="1" xfId="1" applyNumberFormat="1" applyFont="1" applyBorder="1"/>
    <xf numFmtId="172" fontId="0" fillId="0" borderId="0" xfId="0" applyNumberFormat="1"/>
    <xf numFmtId="173" fontId="28" fillId="0" borderId="0" xfId="0" applyNumberFormat="1" applyFont="1"/>
    <xf numFmtId="169" fontId="28" fillId="0" borderId="0" xfId="0" applyNumberFormat="1" applyFont="1"/>
    <xf numFmtId="10" fontId="6" fillId="0" borderId="0" xfId="1109" applyNumberFormat="1" applyFont="1" applyAlignment="1">
      <alignment horizontal="right"/>
    </xf>
    <xf numFmtId="10" fontId="16" fillId="5" borderId="0" xfId="1109" applyNumberFormat="1" applyFont="1" applyFill="1"/>
    <xf numFmtId="0" fontId="26" fillId="2" borderId="1" xfId="1" quotePrefix="1" applyFont="1" applyFill="1" applyBorder="1" applyAlignment="1">
      <alignment horizontal="right"/>
    </xf>
    <xf numFmtId="37" fontId="25" fillId="0" borderId="0" xfId="0" applyNumberFormat="1" applyFont="1" applyAlignment="1">
      <alignment vertical="top"/>
    </xf>
    <xf numFmtId="37" fontId="28" fillId="0" borderId="1" xfId="0" applyNumberFormat="1" applyFont="1" applyBorder="1" applyAlignment="1">
      <alignment vertical="top"/>
    </xf>
    <xf numFmtId="37" fontId="27" fillId="0" borderId="0" xfId="0" applyNumberFormat="1" applyFont="1" applyAlignment="1">
      <alignment vertical="top"/>
    </xf>
    <xf numFmtId="37" fontId="28" fillId="0" borderId="0" xfId="0" applyNumberFormat="1" applyFont="1" applyAlignment="1">
      <alignment horizontal="left" vertical="top"/>
    </xf>
    <xf numFmtId="37" fontId="28" fillId="0" borderId="0" xfId="0" applyNumberFormat="1" applyFont="1" applyAlignment="1">
      <alignment horizontal="left" vertical="top" indent="1"/>
    </xf>
    <xf numFmtId="37" fontId="28" fillId="0" borderId="1" xfId="0" applyNumberFormat="1" applyFont="1" applyBorder="1" applyAlignment="1">
      <alignment horizontal="left" vertical="top"/>
    </xf>
    <xf numFmtId="37" fontId="27" fillId="0" borderId="1" xfId="0" applyNumberFormat="1" applyFont="1" applyBorder="1" applyAlignment="1">
      <alignment vertical="top"/>
    </xf>
    <xf numFmtId="169" fontId="22" fillId="0" borderId="0" xfId="0" applyNumberFormat="1" applyFont="1"/>
    <xf numFmtId="169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/>
    <xf numFmtId="168" fontId="22" fillId="0" borderId="0" xfId="1096" applyNumberFormat="1" applyFont="1" applyAlignment="1">
      <alignment horizontal="center"/>
    </xf>
    <xf numFmtId="169" fontId="22" fillId="3" borderId="0" xfId="0" applyNumberFormat="1" applyFont="1" applyFill="1"/>
    <xf numFmtId="167" fontId="22" fillId="3" borderId="0" xfId="1109" applyNumberFormat="1" applyFont="1" applyFill="1" applyAlignment="1">
      <alignment horizontal="center"/>
    </xf>
    <xf numFmtId="169" fontId="23" fillId="2" borderId="0" xfId="0" applyNumberFormat="1" applyFont="1" applyFill="1"/>
    <xf numFmtId="168" fontId="22" fillId="0" borderId="0" xfId="1096" applyNumberFormat="1" applyFont="1"/>
    <xf numFmtId="169" fontId="0" fillId="0" borderId="0" xfId="0" applyNumberFormat="1"/>
    <xf numFmtId="9" fontId="0" fillId="0" borderId="1" xfId="0" applyNumberFormat="1" applyBorder="1" applyAlignment="1">
      <alignment horizontal="left"/>
    </xf>
    <xf numFmtId="37" fontId="4" fillId="6" borderId="0" xfId="0" applyNumberFormat="1" applyFont="1" applyFill="1"/>
    <xf numFmtId="170" fontId="25" fillId="0" borderId="0" xfId="0" applyNumberFormat="1" applyFont="1"/>
    <xf numFmtId="37" fontId="0" fillId="0" borderId="1" xfId="0" applyNumberFormat="1" applyBorder="1" applyAlignment="1">
      <alignment horizontal="right"/>
    </xf>
    <xf numFmtId="173" fontId="25" fillId="0" borderId="0" xfId="0" applyNumberFormat="1" applyFont="1"/>
    <xf numFmtId="168" fontId="9" fillId="2" borderId="0" xfId="1096" applyNumberFormat="1" applyFont="1" applyFill="1" applyAlignment="1">
      <alignment horizontal="right"/>
    </xf>
    <xf numFmtId="9" fontId="0" fillId="0" borderId="1" xfId="0" applyNumberFormat="1" applyBorder="1" applyAlignment="1">
      <alignment horizontal="right"/>
    </xf>
    <xf numFmtId="10" fontId="6" fillId="0" borderId="0" xfId="1109" applyNumberFormat="1" applyFont="1"/>
    <xf numFmtId="0" fontId="39" fillId="0" borderId="0" xfId="0" applyFont="1"/>
    <xf numFmtId="37" fontId="39" fillId="0" borderId="0" xfId="0" applyNumberFormat="1" applyFont="1"/>
    <xf numFmtId="37" fontId="40" fillId="0" borderId="0" xfId="0" applyNumberFormat="1" applyFont="1"/>
    <xf numFmtId="0" fontId="40" fillId="0" borderId="0" xfId="0" applyFont="1"/>
    <xf numFmtId="167" fontId="40" fillId="0" borderId="0" xfId="1109" applyNumberFormat="1" applyFont="1"/>
    <xf numFmtId="167" fontId="41" fillId="0" borderId="0" xfId="1109" applyNumberFormat="1" applyFont="1"/>
    <xf numFmtId="0" fontId="42" fillId="0" borderId="0" xfId="0" applyFont="1"/>
    <xf numFmtId="0" fontId="30" fillId="0" borderId="0" xfId="0" applyFont="1" applyAlignment="1">
      <alignment horizontal="right"/>
    </xf>
    <xf numFmtId="174" fontId="27" fillId="0" borderId="0" xfId="0" applyNumberFormat="1" applyFont="1"/>
    <xf numFmtId="37" fontId="0" fillId="0" borderId="0" xfId="0" applyNumberFormat="1" applyAlignment="1">
      <alignment wrapText="1"/>
    </xf>
    <xf numFmtId="10" fontId="28" fillId="0" borderId="0" xfId="1109" applyNumberFormat="1" applyFont="1"/>
    <xf numFmtId="37" fontId="0" fillId="0" borderId="0" xfId="0" applyNumberFormat="1" applyFill="1"/>
    <xf numFmtId="37" fontId="0" fillId="0" borderId="0" xfId="0" applyNumberFormat="1" applyFill="1" applyAlignment="1">
      <alignment horizontal="center"/>
    </xf>
    <xf numFmtId="168" fontId="39" fillId="0" borderId="0" xfId="1096" applyNumberFormat="1" applyFont="1"/>
    <xf numFmtId="37" fontId="27" fillId="0" borderId="0" xfId="0" applyNumberFormat="1" applyFont="1" applyFill="1"/>
    <xf numFmtId="37" fontId="27" fillId="0" borderId="1" xfId="0" applyNumberFormat="1" applyFont="1" applyFill="1" applyBorder="1"/>
    <xf numFmtId="37" fontId="28" fillId="0" borderId="0" xfId="0" applyNumberFormat="1" applyFont="1" applyFill="1"/>
    <xf numFmtId="170" fontId="27" fillId="0" borderId="0" xfId="0" applyNumberFormat="1" applyFont="1" applyFill="1"/>
    <xf numFmtId="167" fontId="29" fillId="0" borderId="0" xfId="1109" applyNumberFormat="1" applyFont="1" applyFill="1"/>
    <xf numFmtId="37" fontId="28" fillId="0" borderId="1" xfId="0" applyNumberFormat="1" applyFont="1" applyFill="1" applyBorder="1"/>
    <xf numFmtId="170" fontId="28" fillId="0" borderId="1" xfId="0" applyNumberFormat="1" applyFont="1" applyFill="1" applyBorder="1"/>
    <xf numFmtId="172" fontId="28" fillId="0" borderId="1" xfId="0" applyNumberFormat="1" applyFont="1" applyBorder="1"/>
    <xf numFmtId="37" fontId="6" fillId="0" borderId="0" xfId="0" applyNumberFormat="1" applyFont="1" applyBorder="1"/>
    <xf numFmtId="0" fontId="28" fillId="0" borderId="0" xfId="0" applyFont="1" applyBorder="1"/>
    <xf numFmtId="167" fontId="29" fillId="0" borderId="0" xfId="1109" applyNumberFormat="1" applyFont="1" applyBorder="1"/>
    <xf numFmtId="170" fontId="28" fillId="0" borderId="0" xfId="0" applyNumberFormat="1" applyFont="1" applyBorder="1"/>
    <xf numFmtId="0" fontId="7" fillId="0" borderId="0" xfId="0" applyFont="1" applyAlignment="1">
      <alignment horizontal="right"/>
    </xf>
    <xf numFmtId="175" fontId="25" fillId="0" borderId="0" xfId="0" applyNumberFormat="1" applyFont="1"/>
    <xf numFmtId="9" fontId="25" fillId="0" borderId="0" xfId="1109" applyFont="1"/>
    <xf numFmtId="9" fontId="0" fillId="0" borderId="0" xfId="1109" applyFont="1" applyFill="1"/>
    <xf numFmtId="37" fontId="0" fillId="0" borderId="1" xfId="0" applyNumberFormat="1" applyFill="1" applyBorder="1"/>
    <xf numFmtId="37" fontId="4" fillId="0" borderId="2" xfId="0" applyNumberFormat="1" applyFont="1" applyFill="1" applyBorder="1"/>
    <xf numFmtId="37" fontId="4" fillId="0" borderId="0" xfId="0" applyNumberFormat="1" applyFont="1" applyFill="1"/>
    <xf numFmtId="37" fontId="6" fillId="0" borderId="0" xfId="0" applyNumberFormat="1" applyFont="1" applyFill="1"/>
    <xf numFmtId="37" fontId="0" fillId="0" borderId="2" xfId="0" applyNumberFormat="1" applyFill="1" applyBorder="1"/>
    <xf numFmtId="37" fontId="4" fillId="0" borderId="1" xfId="0" applyNumberFormat="1" applyFont="1" applyFill="1" applyBorder="1"/>
    <xf numFmtId="37" fontId="0" fillId="0" borderId="0" xfId="0" applyNumberFormat="1" applyFill="1" applyAlignment="1">
      <alignment horizontal="right"/>
    </xf>
    <xf numFmtId="37" fontId="0" fillId="0" borderId="1" xfId="0" applyNumberFormat="1" applyFill="1" applyBorder="1" applyAlignment="1">
      <alignment horizontal="right"/>
    </xf>
    <xf numFmtId="9" fontId="0" fillId="0" borderId="1" xfId="0" applyNumberFormat="1" applyFill="1" applyBorder="1" applyAlignment="1">
      <alignment horizontal="center"/>
    </xf>
    <xf numFmtId="37" fontId="6" fillId="0" borderId="0" xfId="0" applyNumberFormat="1" applyFont="1" applyFill="1" applyAlignment="1">
      <alignment horizontal="center"/>
    </xf>
    <xf numFmtId="168" fontId="0" fillId="0" borderId="0" xfId="1096" applyNumberFormat="1" applyFont="1" applyFill="1"/>
    <xf numFmtId="10" fontId="0" fillId="0" borderId="1" xfId="0" applyNumberFormat="1" applyFill="1" applyBorder="1"/>
    <xf numFmtId="167" fontId="0" fillId="0" borderId="0" xfId="1109" applyNumberFormat="1" applyFont="1" applyFill="1"/>
    <xf numFmtId="10" fontId="0" fillId="0" borderId="0" xfId="1109" applyNumberFormat="1" applyFont="1" applyFill="1"/>
    <xf numFmtId="37" fontId="19" fillId="0" borderId="0" xfId="0" applyNumberFormat="1" applyFont="1" applyFill="1"/>
    <xf numFmtId="37" fontId="16" fillId="0" borderId="3" xfId="0" applyNumberFormat="1" applyFont="1" applyFill="1" applyBorder="1"/>
    <xf numFmtId="37" fontId="4" fillId="0" borderId="2" xfId="0" applyNumberFormat="1" applyFont="1" applyFill="1" applyBorder="1" applyAlignment="1">
      <alignment horizontal="right"/>
    </xf>
    <xf numFmtId="10" fontId="6" fillId="0" borderId="0" xfId="1109" applyNumberFormat="1" applyFont="1" applyFill="1"/>
    <xf numFmtId="10" fontId="6" fillId="0" borderId="0" xfId="1109" applyNumberFormat="1" applyFont="1" applyFill="1" applyAlignment="1">
      <alignment horizontal="right"/>
    </xf>
    <xf numFmtId="37" fontId="15" fillId="0" borderId="0" xfId="0" applyNumberFormat="1" applyFont="1" applyFill="1" applyAlignment="1">
      <alignment horizontal="right"/>
    </xf>
    <xf numFmtId="0" fontId="0" fillId="0" borderId="0" xfId="0" applyFill="1"/>
    <xf numFmtId="169" fontId="22" fillId="0" borderId="0" xfId="0" applyNumberFormat="1" applyFont="1" applyFill="1"/>
    <xf numFmtId="0" fontId="22" fillId="0" borderId="0" xfId="0" applyFont="1" applyFill="1"/>
    <xf numFmtId="168" fontId="22" fillId="0" borderId="0" xfId="1096" applyNumberFormat="1" applyFont="1" applyFill="1"/>
    <xf numFmtId="37" fontId="0" fillId="0" borderId="0" xfId="0" applyNumberFormat="1" applyFont="1" applyFill="1"/>
    <xf numFmtId="37" fontId="16" fillId="3" borderId="0" xfId="0" applyNumberFormat="1" applyFont="1" applyFill="1" applyAlignment="1">
      <alignment horizontal="center"/>
    </xf>
    <xf numFmtId="10" fontId="16" fillId="3" borderId="0" xfId="1109" applyNumberFormat="1" applyFont="1" applyFill="1" applyAlignment="1">
      <alignment horizontal="center"/>
    </xf>
    <xf numFmtId="9" fontId="0" fillId="0" borderId="0" xfId="1109" applyNumberFormat="1" applyFont="1" applyFill="1"/>
    <xf numFmtId="37" fontId="16" fillId="0" borderId="2" xfId="0" applyNumberFormat="1" applyFont="1" applyBorder="1"/>
    <xf numFmtId="10" fontId="33" fillId="0" borderId="0" xfId="1109" applyNumberFormat="1" applyFont="1" applyFill="1" applyAlignment="1">
      <alignment horizontal="right"/>
    </xf>
    <xf numFmtId="37" fontId="33" fillId="0" borderId="0" xfId="0" applyNumberFormat="1" applyFont="1" applyFill="1" applyAlignment="1">
      <alignment horizontal="right"/>
    </xf>
    <xf numFmtId="9" fontId="0" fillId="3" borderId="0" xfId="1109" applyFont="1" applyFill="1"/>
    <xf numFmtId="9" fontId="0" fillId="0" borderId="0" xfId="0" applyNumberFormat="1" applyFill="1" applyAlignment="1">
      <alignment horizontal="right"/>
    </xf>
    <xf numFmtId="37" fontId="6" fillId="0" borderId="0" xfId="0" applyNumberFormat="1" applyFont="1" applyFill="1" applyAlignment="1">
      <alignment horizontal="right"/>
    </xf>
    <xf numFmtId="37" fontId="14" fillId="0" borderId="0" xfId="0" applyNumberFormat="1" applyFont="1" applyFill="1" applyAlignment="1">
      <alignment horizontal="right"/>
    </xf>
    <xf numFmtId="37" fontId="19" fillId="0" borderId="0" xfId="0" applyNumberFormat="1" applyFont="1" applyFill="1" applyAlignment="1">
      <alignment horizontal="right"/>
    </xf>
    <xf numFmtId="9" fontId="0" fillId="0" borderId="0" xfId="1109" applyFont="1" applyFill="1" applyAlignment="1">
      <alignment horizontal="right"/>
    </xf>
    <xf numFmtId="37" fontId="19" fillId="0" borderId="1" xfId="0" applyNumberFormat="1" applyFont="1" applyFill="1" applyBorder="1" applyAlignment="1">
      <alignment horizontal="right"/>
    </xf>
    <xf numFmtId="37" fontId="34" fillId="0" borderId="2" xfId="0" applyNumberFormat="1" applyFont="1" applyFill="1" applyBorder="1" applyAlignment="1">
      <alignment horizontal="right"/>
    </xf>
    <xf numFmtId="37" fontId="16" fillId="0" borderId="2" xfId="0" applyNumberFormat="1" applyFont="1" applyFill="1" applyBorder="1" applyAlignment="1">
      <alignment horizontal="right"/>
    </xf>
    <xf numFmtId="37" fontId="19" fillId="0" borderId="2" xfId="0" applyNumberFormat="1" applyFont="1" applyFill="1" applyBorder="1" applyAlignment="1">
      <alignment horizontal="right"/>
    </xf>
    <xf numFmtId="37" fontId="16" fillId="0" borderId="2" xfId="0" applyNumberFormat="1" applyFont="1" applyBorder="1" applyAlignment="1">
      <alignment horizontal="right"/>
    </xf>
    <xf numFmtId="37" fontId="14" fillId="0" borderId="0" xfId="0" applyNumberFormat="1" applyFont="1" applyAlignment="1">
      <alignment horizontal="right"/>
    </xf>
    <xf numFmtId="37" fontId="6" fillId="0" borderId="0" xfId="0" applyNumberFormat="1" applyFont="1" applyAlignment="1">
      <alignment horizontal="right"/>
    </xf>
    <xf numFmtId="37" fontId="8" fillId="0" borderId="0" xfId="0" applyNumberFormat="1" applyFont="1" applyFill="1" applyAlignment="1">
      <alignment horizontal="right"/>
    </xf>
    <xf numFmtId="37" fontId="8" fillId="0" borderId="1" xfId="0" applyNumberFormat="1" applyFont="1" applyFill="1" applyBorder="1" applyAlignment="1">
      <alignment horizontal="right"/>
    </xf>
    <xf numFmtId="37" fontId="34" fillId="0" borderId="0" xfId="0" applyNumberFormat="1" applyFont="1" applyFill="1" applyAlignment="1">
      <alignment horizontal="right"/>
    </xf>
    <xf numFmtId="37" fontId="4" fillId="0" borderId="0" xfId="0" applyNumberFormat="1" applyFont="1" applyFill="1" applyAlignment="1">
      <alignment horizontal="right"/>
    </xf>
    <xf numFmtId="37" fontId="4" fillId="0" borderId="0" xfId="0" applyNumberFormat="1" applyFont="1" applyAlignment="1">
      <alignment horizontal="right"/>
    </xf>
    <xf numFmtId="167" fontId="0" fillId="0" borderId="0" xfId="1109" applyNumberFormat="1" applyFont="1" applyFill="1" applyAlignment="1">
      <alignment horizontal="right"/>
    </xf>
    <xf numFmtId="37" fontId="18" fillId="0" borderId="1" xfId="0" applyNumberFormat="1" applyFont="1" applyFill="1" applyBorder="1" applyAlignment="1">
      <alignment horizontal="right"/>
    </xf>
    <xf numFmtId="10" fontId="6" fillId="0" borderId="1" xfId="1109" applyNumberFormat="1" applyFont="1" applyFill="1" applyBorder="1" applyAlignment="1">
      <alignment horizontal="right"/>
    </xf>
    <xf numFmtId="37" fontId="4" fillId="0" borderId="1" xfId="0" applyNumberFormat="1" applyFont="1" applyFill="1" applyBorder="1" applyAlignment="1">
      <alignment horizontal="right"/>
    </xf>
    <xf numFmtId="37" fontId="4" fillId="0" borderId="1" xfId="0" applyNumberFormat="1" applyFont="1" applyBorder="1" applyAlignment="1">
      <alignment horizontal="right"/>
    </xf>
    <xf numFmtId="168" fontId="3" fillId="0" borderId="0" xfId="1096" applyNumberFormat="1" applyFont="1" applyFill="1" applyAlignment="1">
      <alignment horizontal="right"/>
    </xf>
    <xf numFmtId="9" fontId="0" fillId="0" borderId="0" xfId="0" applyNumberFormat="1" applyAlignment="1">
      <alignment horizontal="right"/>
    </xf>
    <xf numFmtId="37" fontId="19" fillId="0" borderId="0" xfId="0" applyNumberFormat="1" applyFont="1" applyAlignment="1">
      <alignment horizontal="right"/>
    </xf>
    <xf numFmtId="37" fontId="19" fillId="0" borderId="1" xfId="0" applyNumberFormat="1" applyFont="1" applyBorder="1" applyAlignment="1">
      <alignment horizontal="right"/>
    </xf>
    <xf numFmtId="37" fontId="15" fillId="0" borderId="1" xfId="0" applyNumberFormat="1" applyFont="1" applyFill="1" applyBorder="1" applyAlignment="1">
      <alignment horizontal="right"/>
    </xf>
    <xf numFmtId="37" fontId="15" fillId="0" borderId="1" xfId="0" applyNumberFormat="1" applyFont="1" applyBorder="1" applyAlignment="1">
      <alignment horizontal="right"/>
    </xf>
    <xf numFmtId="168" fontId="0" fillId="0" borderId="0" xfId="1096" applyNumberFormat="1" applyFont="1" applyFill="1" applyAlignment="1">
      <alignment horizontal="right"/>
    </xf>
    <xf numFmtId="37" fontId="8" fillId="0" borderId="1" xfId="1" applyNumberFormat="1" applyFont="1" applyBorder="1"/>
    <xf numFmtId="0" fontId="5" fillId="0" borderId="0" xfId="0" applyFont="1" applyAlignment="1">
      <alignment horizontal="right"/>
    </xf>
    <xf numFmtId="37" fontId="16" fillId="0" borderId="0" xfId="0" applyNumberFormat="1" applyFont="1" applyAlignment="1">
      <alignment horizontal="right"/>
    </xf>
    <xf numFmtId="37" fontId="0" fillId="0" borderId="2" xfId="0" applyNumberFormat="1" applyBorder="1" applyAlignment="1">
      <alignment horizontal="right"/>
    </xf>
    <xf numFmtId="37" fontId="4" fillId="2" borderId="0" xfId="0" applyNumberFormat="1" applyFont="1" applyFill="1" applyAlignment="1">
      <alignment horizontal="right"/>
    </xf>
    <xf numFmtId="10" fontId="0" fillId="0" borderId="1" xfId="0" applyNumberFormat="1" applyBorder="1" applyAlignment="1">
      <alignment horizontal="right"/>
    </xf>
    <xf numFmtId="9" fontId="0" fillId="0" borderId="0" xfId="1109" applyFont="1" applyAlignment="1">
      <alignment horizontal="right"/>
    </xf>
    <xf numFmtId="10" fontId="0" fillId="0" borderId="1" xfId="0" applyNumberFormat="1" applyFill="1" applyBorder="1" applyAlignment="1">
      <alignment horizontal="right"/>
    </xf>
    <xf numFmtId="167" fontId="0" fillId="0" borderId="0" xfId="1109" applyNumberFormat="1" applyFont="1" applyAlignment="1">
      <alignment horizontal="right"/>
    </xf>
    <xf numFmtId="37" fontId="16" fillId="0" borderId="3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37" fontId="28" fillId="0" borderId="0" xfId="0" applyNumberFormat="1" applyFont="1" applyBorder="1"/>
    <xf numFmtId="37" fontId="0" fillId="0" borderId="0" xfId="0" applyNumberFormat="1" applyBorder="1" applyAlignment="1">
      <alignment horizontal="right"/>
    </xf>
    <xf numFmtId="167" fontId="4" fillId="4" borderId="0" xfId="1109" applyNumberFormat="1" applyFont="1" applyFill="1" applyBorder="1"/>
    <xf numFmtId="9" fontId="6" fillId="0" borderId="0" xfId="0" applyNumberFormat="1" applyFont="1"/>
    <xf numFmtId="9" fontId="3" fillId="0" borderId="0" xfId="1109" applyFont="1" applyFill="1" applyAlignment="1">
      <alignment horizontal="right"/>
    </xf>
    <xf numFmtId="9" fontId="16" fillId="0" borderId="0" xfId="0" applyNumberFormat="1" applyFont="1"/>
    <xf numFmtId="168" fontId="16" fillId="0" borderId="0" xfId="1096" applyNumberFormat="1" applyFont="1" applyFill="1" applyAlignment="1">
      <alignment horizontal="right"/>
    </xf>
    <xf numFmtId="9" fontId="16" fillId="0" borderId="0" xfId="0" applyNumberFormat="1" applyFont="1" applyAlignment="1">
      <alignment horizontal="right"/>
    </xf>
    <xf numFmtId="9" fontId="27" fillId="0" borderId="0" xfId="1109" applyFont="1"/>
  </cellXfs>
  <cellStyles count="1187">
    <cellStyle name="Comma" xfId="1096" builtinId="3"/>
    <cellStyle name="Comma 2" xfId="1104" xr:uid="{00000000-0005-0000-0000-000001000000}"/>
    <cellStyle name="Comma 3" xfId="1179" xr:uid="{00000000-0005-0000-0000-000002000000}"/>
    <cellStyle name="Comma 4" xfId="1183" xr:uid="{00000000-0005-0000-0000-000003000000}"/>
    <cellStyle name="Currency 2" xfId="1180" xr:uid="{00000000-0005-0000-0000-000004000000}"/>
    <cellStyle name="Currency 2 2" xfId="1186" xr:uid="{00000000-0005-0000-0000-000005000000}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Followed Hyperlink" xfId="569" builtinId="9" hidden="1"/>
    <cellStyle name="Followed Hyperlink" xfId="571" builtinId="9" hidden="1"/>
    <cellStyle name="Followed Hyperlink" xfId="573" builtinId="9" hidden="1"/>
    <cellStyle name="Followed Hyperlink" xfId="575" builtinId="9" hidden="1"/>
    <cellStyle name="Followed Hyperlink" xfId="577" builtinId="9" hidden="1"/>
    <cellStyle name="Followed Hyperlink" xfId="579" builtinId="9" hidden="1"/>
    <cellStyle name="Followed Hyperlink" xfId="581" builtinId="9" hidden="1"/>
    <cellStyle name="Followed Hyperlink" xfId="583" builtinId="9" hidden="1"/>
    <cellStyle name="Followed Hyperlink" xfId="585" builtinId="9" hidden="1"/>
    <cellStyle name="Followed Hyperlink" xfId="587" builtinId="9" hidden="1"/>
    <cellStyle name="Followed Hyperlink" xfId="589" builtinId="9" hidden="1"/>
    <cellStyle name="Followed Hyperlink" xfId="591" builtinId="9" hidden="1"/>
    <cellStyle name="Followed Hyperlink" xfId="593" builtinId="9" hidden="1"/>
    <cellStyle name="Followed Hyperlink" xfId="595" builtinId="9" hidden="1"/>
    <cellStyle name="Followed Hyperlink" xfId="597" builtinId="9" hidden="1"/>
    <cellStyle name="Followed Hyperlink" xfId="599" builtinId="9" hidden="1"/>
    <cellStyle name="Followed Hyperlink" xfId="601" builtinId="9" hidden="1"/>
    <cellStyle name="Followed Hyperlink" xfId="603" builtinId="9" hidden="1"/>
    <cellStyle name="Followed Hyperlink" xfId="605" builtinId="9" hidden="1"/>
    <cellStyle name="Followed Hyperlink" xfId="607" builtinId="9" hidden="1"/>
    <cellStyle name="Followed Hyperlink" xfId="609" builtinId="9" hidden="1"/>
    <cellStyle name="Followed Hyperlink" xfId="611" builtinId="9" hidden="1"/>
    <cellStyle name="Followed Hyperlink" xfId="613" builtinId="9" hidden="1"/>
    <cellStyle name="Followed Hyperlink" xfId="615" builtinId="9" hidden="1"/>
    <cellStyle name="Followed Hyperlink" xfId="617" builtinId="9" hidden="1"/>
    <cellStyle name="Followed Hyperlink" xfId="619" builtinId="9" hidden="1"/>
    <cellStyle name="Followed Hyperlink" xfId="621" builtinId="9" hidden="1"/>
    <cellStyle name="Followed Hyperlink" xfId="623" builtinId="9" hidden="1"/>
    <cellStyle name="Followed Hyperlink" xfId="625" builtinId="9" hidden="1"/>
    <cellStyle name="Followed Hyperlink" xfId="627" builtinId="9" hidden="1"/>
    <cellStyle name="Followed Hyperlink" xfId="629" builtinId="9" hidden="1"/>
    <cellStyle name="Followed Hyperlink" xfId="631" builtinId="9" hidden="1"/>
    <cellStyle name="Followed Hyperlink" xfId="633" builtinId="9" hidden="1"/>
    <cellStyle name="Followed Hyperlink" xfId="635" builtinId="9" hidden="1"/>
    <cellStyle name="Followed Hyperlink" xfId="637" builtinId="9" hidden="1"/>
    <cellStyle name="Followed Hyperlink" xfId="639" builtinId="9" hidden="1"/>
    <cellStyle name="Followed Hyperlink" xfId="641" builtinId="9" hidden="1"/>
    <cellStyle name="Followed Hyperlink" xfId="643" builtinId="9" hidden="1"/>
    <cellStyle name="Followed Hyperlink" xfId="645" builtinId="9" hidden="1"/>
    <cellStyle name="Followed Hyperlink" xfId="647" builtinId="9" hidden="1"/>
    <cellStyle name="Followed Hyperlink" xfId="649" builtinId="9" hidden="1"/>
    <cellStyle name="Followed Hyperlink" xfId="651" builtinId="9" hidden="1"/>
    <cellStyle name="Followed Hyperlink" xfId="653" builtinId="9" hidden="1"/>
    <cellStyle name="Followed Hyperlink" xfId="655" builtinId="9" hidden="1"/>
    <cellStyle name="Followed Hyperlink" xfId="657" builtinId="9" hidden="1"/>
    <cellStyle name="Followed Hyperlink" xfId="659" builtinId="9" hidden="1"/>
    <cellStyle name="Followed Hyperlink" xfId="661" builtinId="9" hidden="1"/>
    <cellStyle name="Followed Hyperlink" xfId="663" builtinId="9" hidden="1"/>
    <cellStyle name="Followed Hyperlink" xfId="665" builtinId="9" hidden="1"/>
    <cellStyle name="Followed Hyperlink" xfId="667" builtinId="9" hidden="1"/>
    <cellStyle name="Followed Hyperlink" xfId="669" builtinId="9" hidden="1"/>
    <cellStyle name="Followed Hyperlink" xfId="671" builtinId="9" hidden="1"/>
    <cellStyle name="Followed Hyperlink" xfId="673" builtinId="9" hidden="1"/>
    <cellStyle name="Followed Hyperlink" xfId="675" builtinId="9" hidden="1"/>
    <cellStyle name="Followed Hyperlink" xfId="677" builtinId="9" hidden="1"/>
    <cellStyle name="Followed Hyperlink" xfId="679" builtinId="9" hidden="1"/>
    <cellStyle name="Followed Hyperlink" xfId="681" builtinId="9" hidden="1"/>
    <cellStyle name="Followed Hyperlink" xfId="683" builtinId="9" hidden="1"/>
    <cellStyle name="Followed Hyperlink" xfId="685" builtinId="9" hidden="1"/>
    <cellStyle name="Followed Hyperlink" xfId="687" builtinId="9" hidden="1"/>
    <cellStyle name="Followed Hyperlink" xfId="689" builtinId="9" hidden="1"/>
    <cellStyle name="Followed Hyperlink" xfId="691" builtinId="9" hidden="1"/>
    <cellStyle name="Followed Hyperlink" xfId="693" builtinId="9" hidden="1"/>
    <cellStyle name="Followed Hyperlink" xfId="695" builtinId="9" hidden="1"/>
    <cellStyle name="Followed Hyperlink" xfId="697" builtinId="9" hidden="1"/>
    <cellStyle name="Followed Hyperlink" xfId="699" builtinId="9" hidden="1"/>
    <cellStyle name="Followed Hyperlink" xfId="701" builtinId="9" hidden="1"/>
    <cellStyle name="Followed Hyperlink" xfId="703" builtinId="9" hidden="1"/>
    <cellStyle name="Followed Hyperlink" xfId="705" builtinId="9" hidden="1"/>
    <cellStyle name="Followed Hyperlink" xfId="707" builtinId="9" hidden="1"/>
    <cellStyle name="Followed Hyperlink" xfId="709" builtinId="9" hidden="1"/>
    <cellStyle name="Followed Hyperlink" xfId="711" builtinId="9" hidden="1"/>
    <cellStyle name="Followed Hyperlink" xfId="713" builtinId="9" hidden="1"/>
    <cellStyle name="Followed Hyperlink" xfId="715" builtinId="9" hidden="1"/>
    <cellStyle name="Followed Hyperlink" xfId="717" builtinId="9" hidden="1"/>
    <cellStyle name="Followed Hyperlink" xfId="719" builtinId="9" hidden="1"/>
    <cellStyle name="Followed Hyperlink" xfId="721" builtinId="9" hidden="1"/>
    <cellStyle name="Followed Hyperlink" xfId="723" builtinId="9" hidden="1"/>
    <cellStyle name="Followed Hyperlink" xfId="725" builtinId="9" hidden="1"/>
    <cellStyle name="Followed Hyperlink" xfId="727" builtinId="9" hidden="1"/>
    <cellStyle name="Followed Hyperlink" xfId="729" builtinId="9" hidden="1"/>
    <cellStyle name="Followed Hyperlink" xfId="731" builtinId="9" hidden="1"/>
    <cellStyle name="Followed Hyperlink" xfId="733" builtinId="9" hidden="1"/>
    <cellStyle name="Followed Hyperlink" xfId="735" builtinId="9" hidden="1"/>
    <cellStyle name="Followed Hyperlink" xfId="737" builtinId="9" hidden="1"/>
    <cellStyle name="Followed Hyperlink" xfId="739" builtinId="9" hidden="1"/>
    <cellStyle name="Followed Hyperlink" xfId="741" builtinId="9" hidden="1"/>
    <cellStyle name="Followed Hyperlink" xfId="743" builtinId="9" hidden="1"/>
    <cellStyle name="Followed Hyperlink" xfId="745" builtinId="9" hidden="1"/>
    <cellStyle name="Followed Hyperlink" xfId="747" builtinId="9" hidden="1"/>
    <cellStyle name="Followed Hyperlink" xfId="749" builtinId="9" hidden="1"/>
    <cellStyle name="Followed Hyperlink" xfId="751" builtinId="9" hidden="1"/>
    <cellStyle name="Followed Hyperlink" xfId="753" builtinId="9" hidden="1"/>
    <cellStyle name="Followed Hyperlink" xfId="755" builtinId="9" hidden="1"/>
    <cellStyle name="Followed Hyperlink" xfId="757" builtinId="9" hidden="1"/>
    <cellStyle name="Followed Hyperlink" xfId="759" builtinId="9" hidden="1"/>
    <cellStyle name="Followed Hyperlink" xfId="761" builtinId="9" hidden="1"/>
    <cellStyle name="Followed Hyperlink" xfId="763" builtinId="9" hidden="1"/>
    <cellStyle name="Followed Hyperlink" xfId="765" builtinId="9" hidden="1"/>
    <cellStyle name="Followed Hyperlink" xfId="767" builtinId="9" hidden="1"/>
    <cellStyle name="Followed Hyperlink" xfId="769" builtinId="9" hidden="1"/>
    <cellStyle name="Followed Hyperlink" xfId="771" builtinId="9" hidden="1"/>
    <cellStyle name="Followed Hyperlink" xfId="773" builtinId="9" hidden="1"/>
    <cellStyle name="Followed Hyperlink" xfId="775" builtinId="9" hidden="1"/>
    <cellStyle name="Followed Hyperlink" xfId="777" builtinId="9" hidden="1"/>
    <cellStyle name="Followed Hyperlink" xfId="779" builtinId="9" hidden="1"/>
    <cellStyle name="Followed Hyperlink" xfId="781" builtinId="9" hidden="1"/>
    <cellStyle name="Followed Hyperlink" xfId="783" builtinId="9" hidden="1"/>
    <cellStyle name="Followed Hyperlink" xfId="785" builtinId="9" hidden="1"/>
    <cellStyle name="Followed Hyperlink" xfId="787" builtinId="9" hidden="1"/>
    <cellStyle name="Followed Hyperlink" xfId="789" builtinId="9" hidden="1"/>
    <cellStyle name="Followed Hyperlink" xfId="791" builtinId="9" hidden="1"/>
    <cellStyle name="Followed Hyperlink" xfId="793" builtinId="9" hidden="1"/>
    <cellStyle name="Followed Hyperlink" xfId="795" builtinId="9" hidden="1"/>
    <cellStyle name="Followed Hyperlink" xfId="797" builtinId="9" hidden="1"/>
    <cellStyle name="Followed Hyperlink" xfId="799" builtinId="9" hidden="1"/>
    <cellStyle name="Followed Hyperlink" xfId="801" builtinId="9" hidden="1"/>
    <cellStyle name="Followed Hyperlink" xfId="803" builtinId="9" hidden="1"/>
    <cellStyle name="Followed Hyperlink" xfId="805" builtinId="9" hidden="1"/>
    <cellStyle name="Followed Hyperlink" xfId="807" builtinId="9" hidden="1"/>
    <cellStyle name="Followed Hyperlink" xfId="809" builtinId="9" hidden="1"/>
    <cellStyle name="Followed Hyperlink" xfId="811" builtinId="9" hidden="1"/>
    <cellStyle name="Followed Hyperlink" xfId="813" builtinId="9" hidden="1"/>
    <cellStyle name="Followed Hyperlink" xfId="815" builtinId="9" hidden="1"/>
    <cellStyle name="Followed Hyperlink" xfId="817" builtinId="9" hidden="1"/>
    <cellStyle name="Followed Hyperlink" xfId="819" builtinId="9" hidden="1"/>
    <cellStyle name="Followed Hyperlink" xfId="821" builtinId="9" hidden="1"/>
    <cellStyle name="Followed Hyperlink" xfId="823" builtinId="9" hidden="1"/>
    <cellStyle name="Followed Hyperlink" xfId="825" builtinId="9" hidden="1"/>
    <cellStyle name="Followed Hyperlink" xfId="827" builtinId="9" hidden="1"/>
    <cellStyle name="Followed Hyperlink" xfId="829" builtinId="9" hidden="1"/>
    <cellStyle name="Followed Hyperlink" xfId="831" builtinId="9" hidden="1"/>
    <cellStyle name="Followed Hyperlink" xfId="833" builtinId="9" hidden="1"/>
    <cellStyle name="Followed Hyperlink" xfId="835" builtinId="9" hidden="1"/>
    <cellStyle name="Followed Hyperlink" xfId="837" builtinId="9" hidden="1"/>
    <cellStyle name="Followed Hyperlink" xfId="839" builtinId="9" hidden="1"/>
    <cellStyle name="Followed Hyperlink" xfId="841" builtinId="9" hidden="1"/>
    <cellStyle name="Followed Hyperlink" xfId="843" builtinId="9" hidden="1"/>
    <cellStyle name="Followed Hyperlink" xfId="845" builtinId="9" hidden="1"/>
    <cellStyle name="Followed Hyperlink" xfId="847" builtinId="9" hidden="1"/>
    <cellStyle name="Followed Hyperlink" xfId="849" builtinId="9" hidden="1"/>
    <cellStyle name="Followed Hyperlink" xfId="851" builtinId="9" hidden="1"/>
    <cellStyle name="Followed Hyperlink" xfId="853" builtinId="9" hidden="1"/>
    <cellStyle name="Followed Hyperlink" xfId="855" builtinId="9" hidden="1"/>
    <cellStyle name="Followed Hyperlink" xfId="857" builtinId="9" hidden="1"/>
    <cellStyle name="Followed Hyperlink" xfId="859" builtinId="9" hidden="1"/>
    <cellStyle name="Followed Hyperlink" xfId="861" builtinId="9" hidden="1"/>
    <cellStyle name="Followed Hyperlink" xfId="863" builtinId="9" hidden="1"/>
    <cellStyle name="Followed Hyperlink" xfId="865" builtinId="9" hidden="1"/>
    <cellStyle name="Followed Hyperlink" xfId="867" builtinId="9" hidden="1"/>
    <cellStyle name="Followed Hyperlink" xfId="869" builtinId="9" hidden="1"/>
    <cellStyle name="Followed Hyperlink" xfId="871" builtinId="9" hidden="1"/>
    <cellStyle name="Followed Hyperlink" xfId="873" builtinId="9" hidden="1"/>
    <cellStyle name="Followed Hyperlink" xfId="875" builtinId="9" hidden="1"/>
    <cellStyle name="Followed Hyperlink" xfId="877" builtinId="9" hidden="1"/>
    <cellStyle name="Followed Hyperlink" xfId="879" builtinId="9" hidden="1"/>
    <cellStyle name="Followed Hyperlink" xfId="881" builtinId="9" hidden="1"/>
    <cellStyle name="Followed Hyperlink" xfId="883" builtinId="9" hidden="1"/>
    <cellStyle name="Followed Hyperlink" xfId="885" builtinId="9" hidden="1"/>
    <cellStyle name="Followed Hyperlink" xfId="887" builtinId="9" hidden="1"/>
    <cellStyle name="Followed Hyperlink" xfId="889" builtinId="9" hidden="1"/>
    <cellStyle name="Followed Hyperlink" xfId="891" builtinId="9" hidden="1"/>
    <cellStyle name="Followed Hyperlink" xfId="893" builtinId="9" hidden="1"/>
    <cellStyle name="Followed Hyperlink" xfId="895" builtinId="9" hidden="1"/>
    <cellStyle name="Followed Hyperlink" xfId="897" builtinId="9" hidden="1"/>
    <cellStyle name="Followed Hyperlink" xfId="899" builtinId="9" hidden="1"/>
    <cellStyle name="Followed Hyperlink" xfId="901" builtinId="9" hidden="1"/>
    <cellStyle name="Followed Hyperlink" xfId="903" builtinId="9" hidden="1"/>
    <cellStyle name="Followed Hyperlink" xfId="905" builtinId="9" hidden="1"/>
    <cellStyle name="Followed Hyperlink" xfId="907" builtinId="9" hidden="1"/>
    <cellStyle name="Followed Hyperlink" xfId="909" builtinId="9" hidden="1"/>
    <cellStyle name="Followed Hyperlink" xfId="911" builtinId="9" hidden="1"/>
    <cellStyle name="Followed Hyperlink" xfId="913" builtinId="9" hidden="1"/>
    <cellStyle name="Followed Hyperlink" xfId="915" builtinId="9" hidden="1"/>
    <cellStyle name="Followed Hyperlink" xfId="917" builtinId="9" hidden="1"/>
    <cellStyle name="Followed Hyperlink" xfId="919" builtinId="9" hidden="1"/>
    <cellStyle name="Followed Hyperlink" xfId="921" builtinId="9" hidden="1"/>
    <cellStyle name="Followed Hyperlink" xfId="923" builtinId="9" hidden="1"/>
    <cellStyle name="Followed Hyperlink" xfId="925" builtinId="9" hidden="1"/>
    <cellStyle name="Followed Hyperlink" xfId="927" builtinId="9" hidden="1"/>
    <cellStyle name="Followed Hyperlink" xfId="929" builtinId="9" hidden="1"/>
    <cellStyle name="Followed Hyperlink" xfId="931" builtinId="9" hidden="1"/>
    <cellStyle name="Followed Hyperlink" xfId="933" builtinId="9" hidden="1"/>
    <cellStyle name="Followed Hyperlink" xfId="935" builtinId="9" hidden="1"/>
    <cellStyle name="Followed Hyperlink" xfId="937" builtinId="9" hidden="1"/>
    <cellStyle name="Followed Hyperlink" xfId="939" builtinId="9" hidden="1"/>
    <cellStyle name="Followed Hyperlink" xfId="941" builtinId="9" hidden="1"/>
    <cellStyle name="Followed Hyperlink" xfId="943" builtinId="9" hidden="1"/>
    <cellStyle name="Followed Hyperlink" xfId="945" builtinId="9" hidden="1"/>
    <cellStyle name="Followed Hyperlink" xfId="947" builtinId="9" hidden="1"/>
    <cellStyle name="Followed Hyperlink" xfId="949" builtinId="9" hidden="1"/>
    <cellStyle name="Followed Hyperlink" xfId="951" builtinId="9" hidden="1"/>
    <cellStyle name="Followed Hyperlink" xfId="953" builtinId="9" hidden="1"/>
    <cellStyle name="Followed Hyperlink" xfId="955" builtinId="9" hidden="1"/>
    <cellStyle name="Followed Hyperlink" xfId="957" builtinId="9" hidden="1"/>
    <cellStyle name="Followed Hyperlink" xfId="959" builtinId="9" hidden="1"/>
    <cellStyle name="Followed Hyperlink" xfId="961" builtinId="9" hidden="1"/>
    <cellStyle name="Followed Hyperlink" xfId="963" builtinId="9" hidden="1"/>
    <cellStyle name="Followed Hyperlink" xfId="965" builtinId="9" hidden="1"/>
    <cellStyle name="Followed Hyperlink" xfId="967" builtinId="9" hidden="1"/>
    <cellStyle name="Followed Hyperlink" xfId="969" builtinId="9" hidden="1"/>
    <cellStyle name="Followed Hyperlink" xfId="971" builtinId="9" hidden="1"/>
    <cellStyle name="Followed Hyperlink" xfId="973" builtinId="9" hidden="1"/>
    <cellStyle name="Followed Hyperlink" xfId="975" builtinId="9" hidden="1"/>
    <cellStyle name="Followed Hyperlink" xfId="977" builtinId="9" hidden="1"/>
    <cellStyle name="Followed Hyperlink" xfId="979" builtinId="9" hidden="1"/>
    <cellStyle name="Followed Hyperlink" xfId="981" builtinId="9" hidden="1"/>
    <cellStyle name="Followed Hyperlink" xfId="983" builtinId="9" hidden="1"/>
    <cellStyle name="Followed Hyperlink" xfId="985" builtinId="9" hidden="1"/>
    <cellStyle name="Followed Hyperlink" xfId="987" builtinId="9" hidden="1"/>
    <cellStyle name="Followed Hyperlink" xfId="989" builtinId="9" hidden="1"/>
    <cellStyle name="Followed Hyperlink" xfId="991" builtinId="9" hidden="1"/>
    <cellStyle name="Followed Hyperlink" xfId="993" builtinId="9" hidden="1"/>
    <cellStyle name="Followed Hyperlink" xfId="995" builtinId="9" hidden="1"/>
    <cellStyle name="Followed Hyperlink" xfId="997" builtinId="9" hidden="1"/>
    <cellStyle name="Followed Hyperlink" xfId="999" builtinId="9" hidden="1"/>
    <cellStyle name="Followed Hyperlink" xfId="1001" builtinId="9" hidden="1"/>
    <cellStyle name="Followed Hyperlink" xfId="1003" builtinId="9" hidden="1"/>
    <cellStyle name="Followed Hyperlink" xfId="1005" builtinId="9" hidden="1"/>
    <cellStyle name="Followed Hyperlink" xfId="1007" builtinId="9" hidden="1"/>
    <cellStyle name="Followed Hyperlink" xfId="1009" builtinId="9" hidden="1"/>
    <cellStyle name="Followed Hyperlink" xfId="1011" builtinId="9" hidden="1"/>
    <cellStyle name="Followed Hyperlink" xfId="1013" builtinId="9" hidden="1"/>
    <cellStyle name="Followed Hyperlink" xfId="1015" builtinId="9" hidden="1"/>
    <cellStyle name="Followed Hyperlink" xfId="1017" builtinId="9" hidden="1"/>
    <cellStyle name="Followed Hyperlink" xfId="1019" builtinId="9" hidden="1"/>
    <cellStyle name="Followed Hyperlink" xfId="1021" builtinId="9" hidden="1"/>
    <cellStyle name="Followed Hyperlink" xfId="1023" builtinId="9" hidden="1"/>
    <cellStyle name="Followed Hyperlink" xfId="1025" builtinId="9" hidden="1"/>
    <cellStyle name="Followed Hyperlink" xfId="1027" builtinId="9" hidden="1"/>
    <cellStyle name="Followed Hyperlink" xfId="1029" builtinId="9" hidden="1"/>
    <cellStyle name="Followed Hyperlink" xfId="1031" builtinId="9" hidden="1"/>
    <cellStyle name="Followed Hyperlink" xfId="1033" builtinId="9" hidden="1"/>
    <cellStyle name="Followed Hyperlink" xfId="1035" builtinId="9" hidden="1"/>
    <cellStyle name="Followed Hyperlink" xfId="1037" builtinId="9" hidden="1"/>
    <cellStyle name="Followed Hyperlink" xfId="1039" builtinId="9" hidden="1"/>
    <cellStyle name="Followed Hyperlink" xfId="1041" builtinId="9" hidden="1"/>
    <cellStyle name="Followed Hyperlink" xfId="1043" builtinId="9" hidden="1"/>
    <cellStyle name="Followed Hyperlink" xfId="1045" builtinId="9" hidden="1"/>
    <cellStyle name="Followed Hyperlink" xfId="1047" builtinId="9" hidden="1"/>
    <cellStyle name="Followed Hyperlink" xfId="1049" builtinId="9" hidden="1"/>
    <cellStyle name="Followed Hyperlink" xfId="1051" builtinId="9" hidden="1"/>
    <cellStyle name="Followed Hyperlink" xfId="1053" builtinId="9" hidden="1"/>
    <cellStyle name="Followed Hyperlink" xfId="1055" builtinId="9" hidden="1"/>
    <cellStyle name="Followed Hyperlink" xfId="1057" builtinId="9" hidden="1"/>
    <cellStyle name="Followed Hyperlink" xfId="1059" builtinId="9" hidden="1"/>
    <cellStyle name="Followed Hyperlink" xfId="1061" builtinId="9" hidden="1"/>
    <cellStyle name="Followed Hyperlink" xfId="1063" builtinId="9" hidden="1"/>
    <cellStyle name="Followed Hyperlink" xfId="1065" builtinId="9" hidden="1"/>
    <cellStyle name="Followed Hyperlink" xfId="1067" builtinId="9" hidden="1"/>
    <cellStyle name="Followed Hyperlink" xfId="1069" builtinId="9" hidden="1"/>
    <cellStyle name="Followed Hyperlink" xfId="1071" builtinId="9" hidden="1"/>
    <cellStyle name="Followed Hyperlink" xfId="1073" builtinId="9" hidden="1"/>
    <cellStyle name="Followed Hyperlink" xfId="1075" builtinId="9" hidden="1"/>
    <cellStyle name="Followed Hyperlink" xfId="1077" builtinId="9" hidden="1"/>
    <cellStyle name="Followed Hyperlink" xfId="1079" builtinId="9" hidden="1"/>
    <cellStyle name="Followed Hyperlink" xfId="1081" builtinId="9" hidden="1"/>
    <cellStyle name="Followed Hyperlink" xfId="1083" builtinId="9" hidden="1"/>
    <cellStyle name="Followed Hyperlink" xfId="1085" builtinId="9" hidden="1"/>
    <cellStyle name="Followed Hyperlink" xfId="1087" builtinId="9" hidden="1"/>
    <cellStyle name="Followed Hyperlink" xfId="1089" builtinId="9" hidden="1"/>
    <cellStyle name="Followed Hyperlink" xfId="1091" builtinId="9" hidden="1"/>
    <cellStyle name="Followed Hyperlink" xfId="1093" builtinId="9" hidden="1"/>
    <cellStyle name="Followed Hyperlink" xfId="1095" builtinId="9" hidden="1"/>
    <cellStyle name="Followed Hyperlink" xfId="1098" builtinId="9" hidden="1"/>
    <cellStyle name="Followed Hyperlink" xfId="1100" builtinId="9" hidden="1"/>
    <cellStyle name="Followed Hyperlink" xfId="1102" builtinId="9" hidden="1"/>
    <cellStyle name="Followed Hyperlink" xfId="1106" builtinId="9" hidden="1"/>
    <cellStyle name="Followed Hyperlink" xfId="1108" builtinId="9" hidden="1"/>
    <cellStyle name="Followed Hyperlink" xfId="1111" builtinId="9" hidden="1"/>
    <cellStyle name="Followed Hyperlink" xfId="1113" builtinId="9" hidden="1"/>
    <cellStyle name="Followed Hyperlink" xfId="1115" builtinId="9" hidden="1"/>
    <cellStyle name="Followed Hyperlink" xfId="1117" builtinId="9" hidden="1"/>
    <cellStyle name="Followed Hyperlink" xfId="1119" builtinId="9" hidden="1"/>
    <cellStyle name="Followed Hyperlink" xfId="1121" builtinId="9" hidden="1"/>
    <cellStyle name="Followed Hyperlink" xfId="1123" builtinId="9" hidden="1"/>
    <cellStyle name="Followed Hyperlink" xfId="1125" builtinId="9" hidden="1"/>
    <cellStyle name="Followed Hyperlink" xfId="1127" builtinId="9" hidden="1"/>
    <cellStyle name="Followed Hyperlink" xfId="1129" builtinId="9" hidden="1"/>
    <cellStyle name="Followed Hyperlink" xfId="1131" builtinId="9" hidden="1"/>
    <cellStyle name="Followed Hyperlink" xfId="1133" builtinId="9" hidden="1"/>
    <cellStyle name="Followed Hyperlink" xfId="1135" builtinId="9" hidden="1"/>
    <cellStyle name="Followed Hyperlink" xfId="1137" builtinId="9" hidden="1"/>
    <cellStyle name="Followed Hyperlink" xfId="1139" builtinId="9" hidden="1"/>
    <cellStyle name="Followed Hyperlink" xfId="1141" builtinId="9" hidden="1"/>
    <cellStyle name="Followed Hyperlink" xfId="1143" builtinId="9" hidden="1"/>
    <cellStyle name="Followed Hyperlink" xfId="1145" builtinId="9" hidden="1"/>
    <cellStyle name="Followed Hyperlink" xfId="1147" builtinId="9" hidden="1"/>
    <cellStyle name="Followed Hyperlink" xfId="1149" builtinId="9" hidden="1"/>
    <cellStyle name="Followed Hyperlink" xfId="1151" builtinId="9" hidden="1"/>
    <cellStyle name="Followed Hyperlink" xfId="1153" builtinId="9" hidden="1"/>
    <cellStyle name="Followed Hyperlink" xfId="1155" builtinId="9" hidden="1"/>
    <cellStyle name="Followed Hyperlink" xfId="1157" builtinId="9" hidden="1"/>
    <cellStyle name="Followed Hyperlink" xfId="1159" builtinId="9" hidden="1"/>
    <cellStyle name="Followed Hyperlink" xfId="1161" builtinId="9" hidden="1"/>
    <cellStyle name="Followed Hyperlink" xfId="1163" builtinId="9" hidden="1"/>
    <cellStyle name="Followed Hyperlink" xfId="1165" builtinId="9" hidden="1"/>
    <cellStyle name="Followed Hyperlink" xfId="1167" builtinId="9" hidden="1"/>
    <cellStyle name="Followed Hyperlink" xfId="1169" builtinId="9" hidden="1"/>
    <cellStyle name="Followed Hyperlink" xfId="1171" builtinId="9" hidden="1"/>
    <cellStyle name="Followed Hyperlink" xfId="1173" builtinId="9" hidden="1"/>
    <cellStyle name="Followed Hyperlink" xfId="1175" builtinId="9" hidden="1"/>
    <cellStyle name="Followed Hyperlink" xfId="1177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" xfId="568" builtinId="8" hidden="1"/>
    <cellStyle name="Hyperlink" xfId="570" builtinId="8" hidden="1"/>
    <cellStyle name="Hyperlink" xfId="572" builtinId="8" hidden="1"/>
    <cellStyle name="Hyperlink" xfId="574" builtinId="8" hidden="1"/>
    <cellStyle name="Hyperlink" xfId="576" builtinId="8" hidden="1"/>
    <cellStyle name="Hyperlink" xfId="578" builtinId="8" hidden="1"/>
    <cellStyle name="Hyperlink" xfId="580" builtinId="8" hidden="1"/>
    <cellStyle name="Hyperlink" xfId="582" builtinId="8" hidden="1"/>
    <cellStyle name="Hyperlink" xfId="584" builtinId="8" hidden="1"/>
    <cellStyle name="Hyperlink" xfId="586" builtinId="8" hidden="1"/>
    <cellStyle name="Hyperlink" xfId="588" builtinId="8" hidden="1"/>
    <cellStyle name="Hyperlink" xfId="590" builtinId="8" hidden="1"/>
    <cellStyle name="Hyperlink" xfId="592" builtinId="8" hidden="1"/>
    <cellStyle name="Hyperlink" xfId="594" builtinId="8" hidden="1"/>
    <cellStyle name="Hyperlink" xfId="596" builtinId="8" hidden="1"/>
    <cellStyle name="Hyperlink" xfId="598" builtinId="8" hidden="1"/>
    <cellStyle name="Hyperlink" xfId="600" builtinId="8" hidden="1"/>
    <cellStyle name="Hyperlink" xfId="602" builtinId="8" hidden="1"/>
    <cellStyle name="Hyperlink" xfId="604" builtinId="8" hidden="1"/>
    <cellStyle name="Hyperlink" xfId="606" builtinId="8" hidden="1"/>
    <cellStyle name="Hyperlink" xfId="608" builtinId="8" hidden="1"/>
    <cellStyle name="Hyperlink" xfId="610" builtinId="8" hidden="1"/>
    <cellStyle name="Hyperlink" xfId="612" builtinId="8" hidden="1"/>
    <cellStyle name="Hyperlink" xfId="614" builtinId="8" hidden="1"/>
    <cellStyle name="Hyperlink" xfId="616" builtinId="8" hidden="1"/>
    <cellStyle name="Hyperlink" xfId="618" builtinId="8" hidden="1"/>
    <cellStyle name="Hyperlink" xfId="620" builtinId="8" hidden="1"/>
    <cellStyle name="Hyperlink" xfId="622" builtinId="8" hidden="1"/>
    <cellStyle name="Hyperlink" xfId="624" builtinId="8" hidden="1"/>
    <cellStyle name="Hyperlink" xfId="626" builtinId="8" hidden="1"/>
    <cellStyle name="Hyperlink" xfId="628" builtinId="8" hidden="1"/>
    <cellStyle name="Hyperlink" xfId="630" builtinId="8" hidden="1"/>
    <cellStyle name="Hyperlink" xfId="632" builtinId="8" hidden="1"/>
    <cellStyle name="Hyperlink" xfId="634" builtinId="8" hidden="1"/>
    <cellStyle name="Hyperlink" xfId="636" builtinId="8" hidden="1"/>
    <cellStyle name="Hyperlink" xfId="638" builtinId="8" hidden="1"/>
    <cellStyle name="Hyperlink" xfId="640" builtinId="8" hidden="1"/>
    <cellStyle name="Hyperlink" xfId="642" builtinId="8" hidden="1"/>
    <cellStyle name="Hyperlink" xfId="644" builtinId="8" hidden="1"/>
    <cellStyle name="Hyperlink" xfId="646" builtinId="8" hidden="1"/>
    <cellStyle name="Hyperlink" xfId="648" builtinId="8" hidden="1"/>
    <cellStyle name="Hyperlink" xfId="650" builtinId="8" hidden="1"/>
    <cellStyle name="Hyperlink" xfId="652" builtinId="8" hidden="1"/>
    <cellStyle name="Hyperlink" xfId="654" builtinId="8" hidden="1"/>
    <cellStyle name="Hyperlink" xfId="656" builtinId="8" hidden="1"/>
    <cellStyle name="Hyperlink" xfId="658" builtinId="8" hidden="1"/>
    <cellStyle name="Hyperlink" xfId="660" builtinId="8" hidden="1"/>
    <cellStyle name="Hyperlink" xfId="662" builtinId="8" hidden="1"/>
    <cellStyle name="Hyperlink" xfId="664" builtinId="8" hidden="1"/>
    <cellStyle name="Hyperlink" xfId="666" builtinId="8" hidden="1"/>
    <cellStyle name="Hyperlink" xfId="668" builtinId="8" hidden="1"/>
    <cellStyle name="Hyperlink" xfId="670" builtinId="8" hidden="1"/>
    <cellStyle name="Hyperlink" xfId="672" builtinId="8" hidden="1"/>
    <cellStyle name="Hyperlink" xfId="674" builtinId="8" hidden="1"/>
    <cellStyle name="Hyperlink" xfId="676" builtinId="8" hidden="1"/>
    <cellStyle name="Hyperlink" xfId="678" builtinId="8" hidden="1"/>
    <cellStyle name="Hyperlink" xfId="680" builtinId="8" hidden="1"/>
    <cellStyle name="Hyperlink" xfId="682" builtinId="8" hidden="1"/>
    <cellStyle name="Hyperlink" xfId="684" builtinId="8" hidden="1"/>
    <cellStyle name="Hyperlink" xfId="686" builtinId="8" hidden="1"/>
    <cellStyle name="Hyperlink" xfId="688" builtinId="8" hidden="1"/>
    <cellStyle name="Hyperlink" xfId="690" builtinId="8" hidden="1"/>
    <cellStyle name="Hyperlink" xfId="692" builtinId="8" hidden="1"/>
    <cellStyle name="Hyperlink" xfId="694" builtinId="8" hidden="1"/>
    <cellStyle name="Hyperlink" xfId="696" builtinId="8" hidden="1"/>
    <cellStyle name="Hyperlink" xfId="698" builtinId="8" hidden="1"/>
    <cellStyle name="Hyperlink" xfId="700" builtinId="8" hidden="1"/>
    <cellStyle name="Hyperlink" xfId="702" builtinId="8" hidden="1"/>
    <cellStyle name="Hyperlink" xfId="704" builtinId="8" hidden="1"/>
    <cellStyle name="Hyperlink" xfId="706" builtinId="8" hidden="1"/>
    <cellStyle name="Hyperlink" xfId="708" builtinId="8" hidden="1"/>
    <cellStyle name="Hyperlink" xfId="710" builtinId="8" hidden="1"/>
    <cellStyle name="Hyperlink" xfId="712" builtinId="8" hidden="1"/>
    <cellStyle name="Hyperlink" xfId="714" builtinId="8" hidden="1"/>
    <cellStyle name="Hyperlink" xfId="716" builtinId="8" hidden="1"/>
    <cellStyle name="Hyperlink" xfId="718" builtinId="8" hidden="1"/>
    <cellStyle name="Hyperlink" xfId="720" builtinId="8" hidden="1"/>
    <cellStyle name="Hyperlink" xfId="722" builtinId="8" hidden="1"/>
    <cellStyle name="Hyperlink" xfId="724" builtinId="8" hidden="1"/>
    <cellStyle name="Hyperlink" xfId="726" builtinId="8" hidden="1"/>
    <cellStyle name="Hyperlink" xfId="728" builtinId="8" hidden="1"/>
    <cellStyle name="Hyperlink" xfId="730" builtinId="8" hidden="1"/>
    <cellStyle name="Hyperlink" xfId="732" builtinId="8" hidden="1"/>
    <cellStyle name="Hyperlink" xfId="734" builtinId="8" hidden="1"/>
    <cellStyle name="Hyperlink" xfId="736" builtinId="8" hidden="1"/>
    <cellStyle name="Hyperlink" xfId="738" builtinId="8" hidden="1"/>
    <cellStyle name="Hyperlink" xfId="740" builtinId="8" hidden="1"/>
    <cellStyle name="Hyperlink" xfId="742" builtinId="8" hidden="1"/>
    <cellStyle name="Hyperlink" xfId="744" builtinId="8" hidden="1"/>
    <cellStyle name="Hyperlink" xfId="746" builtinId="8" hidden="1"/>
    <cellStyle name="Hyperlink" xfId="748" builtinId="8" hidden="1"/>
    <cellStyle name="Hyperlink" xfId="750" builtinId="8" hidden="1"/>
    <cellStyle name="Hyperlink" xfId="752" builtinId="8" hidden="1"/>
    <cellStyle name="Hyperlink" xfId="754" builtinId="8" hidden="1"/>
    <cellStyle name="Hyperlink" xfId="756" builtinId="8" hidden="1"/>
    <cellStyle name="Hyperlink" xfId="758" builtinId="8" hidden="1"/>
    <cellStyle name="Hyperlink" xfId="760" builtinId="8" hidden="1"/>
    <cellStyle name="Hyperlink" xfId="762" builtinId="8" hidden="1"/>
    <cellStyle name="Hyperlink" xfId="764" builtinId="8" hidden="1"/>
    <cellStyle name="Hyperlink" xfId="766" builtinId="8" hidden="1"/>
    <cellStyle name="Hyperlink" xfId="768" builtinId="8" hidden="1"/>
    <cellStyle name="Hyperlink" xfId="770" builtinId="8" hidden="1"/>
    <cellStyle name="Hyperlink" xfId="772" builtinId="8" hidden="1"/>
    <cellStyle name="Hyperlink" xfId="774" builtinId="8" hidden="1"/>
    <cellStyle name="Hyperlink" xfId="776" builtinId="8" hidden="1"/>
    <cellStyle name="Hyperlink" xfId="778" builtinId="8" hidden="1"/>
    <cellStyle name="Hyperlink" xfId="780" builtinId="8" hidden="1"/>
    <cellStyle name="Hyperlink" xfId="782" builtinId="8" hidden="1"/>
    <cellStyle name="Hyperlink" xfId="784" builtinId="8" hidden="1"/>
    <cellStyle name="Hyperlink" xfId="786" builtinId="8" hidden="1"/>
    <cellStyle name="Hyperlink" xfId="788" builtinId="8" hidden="1"/>
    <cellStyle name="Hyperlink" xfId="790" builtinId="8" hidden="1"/>
    <cellStyle name="Hyperlink" xfId="792" builtinId="8" hidden="1"/>
    <cellStyle name="Hyperlink" xfId="794" builtinId="8" hidden="1"/>
    <cellStyle name="Hyperlink" xfId="796" builtinId="8" hidden="1"/>
    <cellStyle name="Hyperlink" xfId="798" builtinId="8" hidden="1"/>
    <cellStyle name="Hyperlink" xfId="800" builtinId="8" hidden="1"/>
    <cellStyle name="Hyperlink" xfId="802" builtinId="8" hidden="1"/>
    <cellStyle name="Hyperlink" xfId="804" builtinId="8" hidden="1"/>
    <cellStyle name="Hyperlink" xfId="806" builtinId="8" hidden="1"/>
    <cellStyle name="Hyperlink" xfId="808" builtinId="8" hidden="1"/>
    <cellStyle name="Hyperlink" xfId="810" builtinId="8" hidden="1"/>
    <cellStyle name="Hyperlink" xfId="812" builtinId="8" hidden="1"/>
    <cellStyle name="Hyperlink" xfId="814" builtinId="8" hidden="1"/>
    <cellStyle name="Hyperlink" xfId="816" builtinId="8" hidden="1"/>
    <cellStyle name="Hyperlink" xfId="818" builtinId="8" hidden="1"/>
    <cellStyle name="Hyperlink" xfId="820" builtinId="8" hidden="1"/>
    <cellStyle name="Hyperlink" xfId="822" builtinId="8" hidden="1"/>
    <cellStyle name="Hyperlink" xfId="824" builtinId="8" hidden="1"/>
    <cellStyle name="Hyperlink" xfId="826" builtinId="8" hidden="1"/>
    <cellStyle name="Hyperlink" xfId="828" builtinId="8" hidden="1"/>
    <cellStyle name="Hyperlink" xfId="830" builtinId="8" hidden="1"/>
    <cellStyle name="Hyperlink" xfId="832" builtinId="8" hidden="1"/>
    <cellStyle name="Hyperlink" xfId="834" builtinId="8" hidden="1"/>
    <cellStyle name="Hyperlink" xfId="836" builtinId="8" hidden="1"/>
    <cellStyle name="Hyperlink" xfId="838" builtinId="8" hidden="1"/>
    <cellStyle name="Hyperlink" xfId="840" builtinId="8" hidden="1"/>
    <cellStyle name="Hyperlink" xfId="842" builtinId="8" hidden="1"/>
    <cellStyle name="Hyperlink" xfId="844" builtinId="8" hidden="1"/>
    <cellStyle name="Hyperlink" xfId="846" builtinId="8" hidden="1"/>
    <cellStyle name="Hyperlink" xfId="848" builtinId="8" hidden="1"/>
    <cellStyle name="Hyperlink" xfId="850" builtinId="8" hidden="1"/>
    <cellStyle name="Hyperlink" xfId="852" builtinId="8" hidden="1"/>
    <cellStyle name="Hyperlink" xfId="854" builtinId="8" hidden="1"/>
    <cellStyle name="Hyperlink" xfId="856" builtinId="8" hidden="1"/>
    <cellStyle name="Hyperlink" xfId="858" builtinId="8" hidden="1"/>
    <cellStyle name="Hyperlink" xfId="860" builtinId="8" hidden="1"/>
    <cellStyle name="Hyperlink" xfId="862" builtinId="8" hidden="1"/>
    <cellStyle name="Hyperlink" xfId="864" builtinId="8" hidden="1"/>
    <cellStyle name="Hyperlink" xfId="866" builtinId="8" hidden="1"/>
    <cellStyle name="Hyperlink" xfId="868" builtinId="8" hidden="1"/>
    <cellStyle name="Hyperlink" xfId="870" builtinId="8" hidden="1"/>
    <cellStyle name="Hyperlink" xfId="872" builtinId="8" hidden="1"/>
    <cellStyle name="Hyperlink" xfId="874" builtinId="8" hidden="1"/>
    <cellStyle name="Hyperlink" xfId="876" builtinId="8" hidden="1"/>
    <cellStyle name="Hyperlink" xfId="878" builtinId="8" hidden="1"/>
    <cellStyle name="Hyperlink" xfId="880" builtinId="8" hidden="1"/>
    <cellStyle name="Hyperlink" xfId="882" builtinId="8" hidden="1"/>
    <cellStyle name="Hyperlink" xfId="884" builtinId="8" hidden="1"/>
    <cellStyle name="Hyperlink" xfId="886" builtinId="8" hidden="1"/>
    <cellStyle name="Hyperlink" xfId="888" builtinId="8" hidden="1"/>
    <cellStyle name="Hyperlink" xfId="890" builtinId="8" hidden="1"/>
    <cellStyle name="Hyperlink" xfId="892" builtinId="8" hidden="1"/>
    <cellStyle name="Hyperlink" xfId="894" builtinId="8" hidden="1"/>
    <cellStyle name="Hyperlink" xfId="896" builtinId="8" hidden="1"/>
    <cellStyle name="Hyperlink" xfId="898" builtinId="8" hidden="1"/>
    <cellStyle name="Hyperlink" xfId="900" builtinId="8" hidden="1"/>
    <cellStyle name="Hyperlink" xfId="902" builtinId="8" hidden="1"/>
    <cellStyle name="Hyperlink" xfId="904" builtinId="8" hidden="1"/>
    <cellStyle name="Hyperlink" xfId="906" builtinId="8" hidden="1"/>
    <cellStyle name="Hyperlink" xfId="908" builtinId="8" hidden="1"/>
    <cellStyle name="Hyperlink" xfId="910" builtinId="8" hidden="1"/>
    <cellStyle name="Hyperlink" xfId="912" builtinId="8" hidden="1"/>
    <cellStyle name="Hyperlink" xfId="914" builtinId="8" hidden="1"/>
    <cellStyle name="Hyperlink" xfId="916" builtinId="8" hidden="1"/>
    <cellStyle name="Hyperlink" xfId="918" builtinId="8" hidden="1"/>
    <cellStyle name="Hyperlink" xfId="920" builtinId="8" hidden="1"/>
    <cellStyle name="Hyperlink" xfId="922" builtinId="8" hidden="1"/>
    <cellStyle name="Hyperlink" xfId="924" builtinId="8" hidden="1"/>
    <cellStyle name="Hyperlink" xfId="926" builtinId="8" hidden="1"/>
    <cellStyle name="Hyperlink" xfId="928" builtinId="8" hidden="1"/>
    <cellStyle name="Hyperlink" xfId="930" builtinId="8" hidden="1"/>
    <cellStyle name="Hyperlink" xfId="932" builtinId="8" hidden="1"/>
    <cellStyle name="Hyperlink" xfId="934" builtinId="8" hidden="1"/>
    <cellStyle name="Hyperlink" xfId="936" builtinId="8" hidden="1"/>
    <cellStyle name="Hyperlink" xfId="938" builtinId="8" hidden="1"/>
    <cellStyle name="Hyperlink" xfId="940" builtinId="8" hidden="1"/>
    <cellStyle name="Hyperlink" xfId="942" builtinId="8" hidden="1"/>
    <cellStyle name="Hyperlink" xfId="944" builtinId="8" hidden="1"/>
    <cellStyle name="Hyperlink" xfId="946" builtinId="8" hidden="1"/>
    <cellStyle name="Hyperlink" xfId="948" builtinId="8" hidden="1"/>
    <cellStyle name="Hyperlink" xfId="950" builtinId="8" hidden="1"/>
    <cellStyle name="Hyperlink" xfId="952" builtinId="8" hidden="1"/>
    <cellStyle name="Hyperlink" xfId="954" builtinId="8" hidden="1"/>
    <cellStyle name="Hyperlink" xfId="956" builtinId="8" hidden="1"/>
    <cellStyle name="Hyperlink" xfId="958" builtinId="8" hidden="1"/>
    <cellStyle name="Hyperlink" xfId="960" builtinId="8" hidden="1"/>
    <cellStyle name="Hyperlink" xfId="962" builtinId="8" hidden="1"/>
    <cellStyle name="Hyperlink" xfId="964" builtinId="8" hidden="1"/>
    <cellStyle name="Hyperlink" xfId="966" builtinId="8" hidden="1"/>
    <cellStyle name="Hyperlink" xfId="968" builtinId="8" hidden="1"/>
    <cellStyle name="Hyperlink" xfId="970" builtinId="8" hidden="1"/>
    <cellStyle name="Hyperlink" xfId="972" builtinId="8" hidden="1"/>
    <cellStyle name="Hyperlink" xfId="974" builtinId="8" hidden="1"/>
    <cellStyle name="Hyperlink" xfId="976" builtinId="8" hidden="1"/>
    <cellStyle name="Hyperlink" xfId="978" builtinId="8" hidden="1"/>
    <cellStyle name="Hyperlink" xfId="980" builtinId="8" hidden="1"/>
    <cellStyle name="Hyperlink" xfId="982" builtinId="8" hidden="1"/>
    <cellStyle name="Hyperlink" xfId="984" builtinId="8" hidden="1"/>
    <cellStyle name="Hyperlink" xfId="986" builtinId="8" hidden="1"/>
    <cellStyle name="Hyperlink" xfId="988" builtinId="8" hidden="1"/>
    <cellStyle name="Hyperlink" xfId="990" builtinId="8" hidden="1"/>
    <cellStyle name="Hyperlink" xfId="992" builtinId="8" hidden="1"/>
    <cellStyle name="Hyperlink" xfId="994" builtinId="8" hidden="1"/>
    <cellStyle name="Hyperlink" xfId="996" builtinId="8" hidden="1"/>
    <cellStyle name="Hyperlink" xfId="998" builtinId="8" hidden="1"/>
    <cellStyle name="Hyperlink" xfId="1000" builtinId="8" hidden="1"/>
    <cellStyle name="Hyperlink" xfId="1002" builtinId="8" hidden="1"/>
    <cellStyle name="Hyperlink" xfId="1004" builtinId="8" hidden="1"/>
    <cellStyle name="Hyperlink" xfId="1006" builtinId="8" hidden="1"/>
    <cellStyle name="Hyperlink" xfId="1008" builtinId="8" hidden="1"/>
    <cellStyle name="Hyperlink" xfId="1010" builtinId="8" hidden="1"/>
    <cellStyle name="Hyperlink" xfId="1012" builtinId="8" hidden="1"/>
    <cellStyle name="Hyperlink" xfId="1014" builtinId="8" hidden="1"/>
    <cellStyle name="Hyperlink" xfId="1016" builtinId="8" hidden="1"/>
    <cellStyle name="Hyperlink" xfId="1018" builtinId="8" hidden="1"/>
    <cellStyle name="Hyperlink" xfId="1020" builtinId="8" hidden="1"/>
    <cellStyle name="Hyperlink" xfId="1022" builtinId="8" hidden="1"/>
    <cellStyle name="Hyperlink" xfId="1024" builtinId="8" hidden="1"/>
    <cellStyle name="Hyperlink" xfId="1026" builtinId="8" hidden="1"/>
    <cellStyle name="Hyperlink" xfId="1028" builtinId="8" hidden="1"/>
    <cellStyle name="Hyperlink" xfId="1030" builtinId="8" hidden="1"/>
    <cellStyle name="Hyperlink" xfId="1032" builtinId="8" hidden="1"/>
    <cellStyle name="Hyperlink" xfId="1034" builtinId="8" hidden="1"/>
    <cellStyle name="Hyperlink" xfId="1036" builtinId="8" hidden="1"/>
    <cellStyle name="Hyperlink" xfId="1038" builtinId="8" hidden="1"/>
    <cellStyle name="Hyperlink" xfId="1040" builtinId="8" hidden="1"/>
    <cellStyle name="Hyperlink" xfId="1042" builtinId="8" hidden="1"/>
    <cellStyle name="Hyperlink" xfId="1044" builtinId="8" hidden="1"/>
    <cellStyle name="Hyperlink" xfId="1046" builtinId="8" hidden="1"/>
    <cellStyle name="Hyperlink" xfId="1048" builtinId="8" hidden="1"/>
    <cellStyle name="Hyperlink" xfId="1050" builtinId="8" hidden="1"/>
    <cellStyle name="Hyperlink" xfId="1052" builtinId="8" hidden="1"/>
    <cellStyle name="Hyperlink" xfId="1054" builtinId="8" hidden="1"/>
    <cellStyle name="Hyperlink" xfId="1056" builtinId="8" hidden="1"/>
    <cellStyle name="Hyperlink" xfId="1058" builtinId="8" hidden="1"/>
    <cellStyle name="Hyperlink" xfId="1060" builtinId="8" hidden="1"/>
    <cellStyle name="Hyperlink" xfId="1062" builtinId="8" hidden="1"/>
    <cellStyle name="Hyperlink" xfId="1064" builtinId="8" hidden="1"/>
    <cellStyle name="Hyperlink" xfId="1066" builtinId="8" hidden="1"/>
    <cellStyle name="Hyperlink" xfId="1068" builtinId="8" hidden="1"/>
    <cellStyle name="Hyperlink" xfId="1070" builtinId="8" hidden="1"/>
    <cellStyle name="Hyperlink" xfId="1072" builtinId="8" hidden="1"/>
    <cellStyle name="Hyperlink" xfId="1074" builtinId="8" hidden="1"/>
    <cellStyle name="Hyperlink" xfId="1076" builtinId="8" hidden="1"/>
    <cellStyle name="Hyperlink" xfId="1078" builtinId="8" hidden="1"/>
    <cellStyle name="Hyperlink" xfId="1080" builtinId="8" hidden="1"/>
    <cellStyle name="Hyperlink" xfId="1082" builtinId="8" hidden="1"/>
    <cellStyle name="Hyperlink" xfId="1084" builtinId="8" hidden="1"/>
    <cellStyle name="Hyperlink" xfId="1086" builtinId="8" hidden="1"/>
    <cellStyle name="Hyperlink" xfId="1088" builtinId="8" hidden="1"/>
    <cellStyle name="Hyperlink" xfId="1090" builtinId="8" hidden="1"/>
    <cellStyle name="Hyperlink" xfId="1092" builtinId="8" hidden="1"/>
    <cellStyle name="Hyperlink" xfId="1094" builtinId="8" hidden="1"/>
    <cellStyle name="Hyperlink" xfId="1097" builtinId="8" hidden="1"/>
    <cellStyle name="Hyperlink" xfId="1099" builtinId="8" hidden="1"/>
    <cellStyle name="Hyperlink" xfId="1101" builtinId="8" hidden="1"/>
    <cellStyle name="Hyperlink" xfId="1105" builtinId="8" hidden="1"/>
    <cellStyle name="Hyperlink" xfId="1107" builtinId="8" hidden="1"/>
    <cellStyle name="Hyperlink" xfId="1110" builtinId="8" hidden="1"/>
    <cellStyle name="Hyperlink" xfId="1112" builtinId="8" hidden="1"/>
    <cellStyle name="Hyperlink" xfId="1114" builtinId="8" hidden="1"/>
    <cellStyle name="Hyperlink" xfId="1116" builtinId="8" hidden="1"/>
    <cellStyle name="Hyperlink" xfId="1118" builtinId="8" hidden="1"/>
    <cellStyle name="Hyperlink" xfId="1120" builtinId="8" hidden="1"/>
    <cellStyle name="Hyperlink" xfId="1122" builtinId="8" hidden="1"/>
    <cellStyle name="Hyperlink" xfId="1124" builtinId="8" hidden="1"/>
    <cellStyle name="Hyperlink" xfId="1126" builtinId="8" hidden="1"/>
    <cellStyle name="Hyperlink" xfId="1128" builtinId="8" hidden="1"/>
    <cellStyle name="Hyperlink" xfId="1130" builtinId="8" hidden="1"/>
    <cellStyle name="Hyperlink" xfId="1132" builtinId="8" hidden="1"/>
    <cellStyle name="Hyperlink" xfId="1134" builtinId="8" hidden="1"/>
    <cellStyle name="Hyperlink" xfId="1136" builtinId="8" hidden="1"/>
    <cellStyle name="Hyperlink" xfId="1138" builtinId="8" hidden="1"/>
    <cellStyle name="Hyperlink" xfId="1140" builtinId="8" hidden="1"/>
    <cellStyle name="Hyperlink" xfId="1142" builtinId="8" hidden="1"/>
    <cellStyle name="Hyperlink" xfId="1144" builtinId="8" hidden="1"/>
    <cellStyle name="Hyperlink" xfId="1146" builtinId="8" hidden="1"/>
    <cellStyle name="Hyperlink" xfId="1148" builtinId="8" hidden="1"/>
    <cellStyle name="Hyperlink" xfId="1150" builtinId="8" hidden="1"/>
    <cellStyle name="Hyperlink" xfId="1152" builtinId="8" hidden="1"/>
    <cellStyle name="Hyperlink" xfId="1154" builtinId="8" hidden="1"/>
    <cellStyle name="Hyperlink" xfId="1156" builtinId="8" hidden="1"/>
    <cellStyle name="Hyperlink" xfId="1158" builtinId="8" hidden="1"/>
    <cellStyle name="Hyperlink" xfId="1160" builtinId="8" hidden="1"/>
    <cellStyle name="Hyperlink" xfId="1162" builtinId="8" hidden="1"/>
    <cellStyle name="Hyperlink" xfId="1164" builtinId="8" hidden="1"/>
    <cellStyle name="Hyperlink" xfId="1166" builtinId="8" hidden="1"/>
    <cellStyle name="Hyperlink" xfId="1168" builtinId="8" hidden="1"/>
    <cellStyle name="Hyperlink" xfId="1170" builtinId="8" hidden="1"/>
    <cellStyle name="Hyperlink" xfId="1172" builtinId="8" hidden="1"/>
    <cellStyle name="Hyperlink" xfId="1174" builtinId="8" hidden="1"/>
    <cellStyle name="Hyperlink" xfId="1176" builtinId="8" hidden="1"/>
    <cellStyle name="Normal" xfId="0" builtinId="0"/>
    <cellStyle name="Normal 2" xfId="1" xr:uid="{00000000-0005-0000-0000-00009B040000}"/>
    <cellStyle name="Normal 2 2" xfId="1185" xr:uid="{00000000-0005-0000-0000-00009C040000}"/>
    <cellStyle name="Normal 3" xfId="1103" xr:uid="{00000000-0005-0000-0000-00009D040000}"/>
    <cellStyle name="Normal 4" xfId="1178" xr:uid="{00000000-0005-0000-0000-00009E040000}"/>
    <cellStyle name="Normal 5" xfId="1182" xr:uid="{00000000-0005-0000-0000-00009F040000}"/>
    <cellStyle name="Percent" xfId="1109" builtinId="5"/>
    <cellStyle name="Percent 2" xfId="1181" xr:uid="{00000000-0005-0000-0000-0000A1040000}"/>
    <cellStyle name="Percent 3" xfId="1184" xr:uid="{00000000-0005-0000-0000-0000A2040000}"/>
  </cellStyles>
  <dxfs count="0"/>
  <tableStyles count="0" defaultTableStyle="TableStyleMedium9" defaultPivotStyle="PivotStyleMedium4"/>
  <colors>
    <mruColors>
      <color rgb="FF99B8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A219"/>
  <sheetViews>
    <sheetView zoomScale="70" zoomScaleNormal="70" zoomScaleSheetLayoutView="115" workbookViewId="0">
      <pane xSplit="1" ySplit="7" topLeftCell="B8" activePane="bottomRight" state="frozen"/>
      <selection activeCell="AA160" sqref="AA160"/>
      <selection pane="topRight" activeCell="AA160" sqref="AA160"/>
      <selection pane="bottomLeft" activeCell="AA160" sqref="AA160"/>
      <selection pane="bottomRight" activeCell="E22" sqref="E22"/>
    </sheetView>
  </sheetViews>
  <sheetFormatPr defaultColWidth="13" defaultRowHeight="15.5" x14ac:dyDescent="0.35"/>
  <cols>
    <col min="1" max="1" width="47.33203125" style="58" customWidth="1"/>
    <col min="2" max="2" width="3" style="58" customWidth="1"/>
    <col min="3" max="4" width="17.83203125" style="58" customWidth="1"/>
    <col min="5" max="5" width="21" style="58" customWidth="1"/>
    <col min="6" max="10" width="17.83203125" style="58" customWidth="1"/>
    <col min="11" max="13" width="13" style="58" customWidth="1"/>
    <col min="14" max="16384" width="13" style="58"/>
  </cols>
  <sheetData>
    <row r="1" spans="1:53" s="125" customFormat="1" ht="18" x14ac:dyDescent="0.4">
      <c r="A1" s="125" t="s">
        <v>281</v>
      </c>
      <c r="E1" s="138"/>
    </row>
    <row r="2" spans="1:53" s="125" customFormat="1" ht="18" x14ac:dyDescent="0.4">
      <c r="A2" s="125" t="s">
        <v>17</v>
      </c>
      <c r="E2" s="126"/>
    </row>
    <row r="3" spans="1:53" s="125" customFormat="1" ht="18" x14ac:dyDescent="0.4">
      <c r="A3" s="125" t="s">
        <v>268</v>
      </c>
    </row>
    <row r="4" spans="1:53" s="38" customFormat="1" x14ac:dyDescent="0.35"/>
    <row r="5" spans="1:53" s="66" customFormat="1" x14ac:dyDescent="0.35">
      <c r="A5" s="39"/>
      <c r="B5" s="40"/>
      <c r="C5" s="40" t="s">
        <v>86</v>
      </c>
      <c r="D5" s="40" t="s">
        <v>86</v>
      </c>
      <c r="E5" s="40" t="s">
        <v>86</v>
      </c>
      <c r="F5" s="40" t="s">
        <v>23</v>
      </c>
      <c r="G5" s="40" t="s">
        <v>23</v>
      </c>
      <c r="H5" s="40" t="s">
        <v>23</v>
      </c>
      <c r="I5" s="40" t="s">
        <v>23</v>
      </c>
      <c r="J5" s="40" t="s">
        <v>23</v>
      </c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</row>
    <row r="6" spans="1:53" s="67" customFormat="1" x14ac:dyDescent="0.35">
      <c r="A6" s="39"/>
      <c r="B6" s="40"/>
      <c r="C6" s="40" t="s">
        <v>36</v>
      </c>
      <c r="D6" s="40" t="s">
        <v>36</v>
      </c>
      <c r="E6" s="40" t="s">
        <v>36</v>
      </c>
      <c r="F6" s="40" t="s">
        <v>36</v>
      </c>
      <c r="G6" s="40" t="s">
        <v>36</v>
      </c>
      <c r="H6" s="40" t="s">
        <v>36</v>
      </c>
      <c r="I6" s="40" t="s">
        <v>36</v>
      </c>
      <c r="J6" s="40" t="s">
        <v>36</v>
      </c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</row>
    <row r="7" spans="1:53" s="68" customFormat="1" x14ac:dyDescent="0.35">
      <c r="A7" s="41"/>
      <c r="B7" s="42"/>
      <c r="C7" s="43">
        <v>2017</v>
      </c>
      <c r="D7" s="43">
        <v>2018</v>
      </c>
      <c r="E7" s="43">
        <v>2019</v>
      </c>
      <c r="F7" s="43">
        <v>2020</v>
      </c>
      <c r="G7" s="43">
        <v>2021</v>
      </c>
      <c r="H7" s="43">
        <v>2022</v>
      </c>
      <c r="I7" s="43">
        <v>2023</v>
      </c>
      <c r="J7" s="43">
        <v>2024</v>
      </c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</row>
    <row r="8" spans="1:53" s="69" customFormat="1" x14ac:dyDescent="0.35">
      <c r="A8" s="44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</row>
    <row r="9" spans="1:53" s="47" customFormat="1" x14ac:dyDescent="0.35">
      <c r="A9" s="46" t="s">
        <v>0</v>
      </c>
    </row>
    <row r="10" spans="1:53" s="47" customFormat="1" x14ac:dyDescent="0.35">
      <c r="A10" s="46"/>
    </row>
    <row r="11" spans="1:53" s="47" customFormat="1" x14ac:dyDescent="0.35">
      <c r="A11" s="47" t="s">
        <v>1</v>
      </c>
      <c r="C11" s="55">
        <f>Monthly!C11</f>
        <v>4166238.6985416654</v>
      </c>
      <c r="D11" s="55">
        <f>Monthly!D11</f>
        <v>1975335.2504166653</v>
      </c>
      <c r="E11" s="55">
        <f>Monthly!S11</f>
        <v>0</v>
      </c>
      <c r="F11" s="55">
        <f>Monthly!AH11</f>
        <v>16327721.157341743</v>
      </c>
      <c r="G11" s="55">
        <f>Monthly!AW11</f>
        <v>21151359.345146332</v>
      </c>
      <c r="H11" s="55">
        <f>Monthly!BL11</f>
        <v>26313364.817341153</v>
      </c>
      <c r="I11" s="55">
        <f>Monthly!CA11</f>
        <v>31830655.938145701</v>
      </c>
      <c r="J11" s="55">
        <f>Monthly!CP11</f>
        <v>39505680.34728951</v>
      </c>
    </row>
    <row r="12" spans="1:53" s="47" customFormat="1" x14ac:dyDescent="0.35">
      <c r="A12" s="47" t="s">
        <v>20</v>
      </c>
      <c r="C12" s="55">
        <f>Monthly!C12</f>
        <v>950000</v>
      </c>
      <c r="D12" s="55">
        <f>Monthly!D12</f>
        <v>900000</v>
      </c>
      <c r="E12" s="55">
        <f>Monthly!S12</f>
        <v>816750</v>
      </c>
      <c r="F12" s="55">
        <f>Monthly!AH12</f>
        <v>890182.56880733964</v>
      </c>
      <c r="G12" s="55">
        <f>Monthly!AW12</f>
        <v>934691.69724770659</v>
      </c>
      <c r="H12" s="55">
        <f>Monthly!BL12</f>
        <v>981426.282110092</v>
      </c>
      <c r="I12" s="55">
        <f>Monthly!CA12</f>
        <v>1030497.5962155967</v>
      </c>
      <c r="J12" s="55">
        <f>Monthly!CP12</f>
        <v>1082022.4760263767</v>
      </c>
    </row>
    <row r="13" spans="1:53" s="47" customFormat="1" x14ac:dyDescent="0.35">
      <c r="A13" s="47" t="s">
        <v>2</v>
      </c>
      <c r="C13" s="55">
        <f>Monthly!C13</f>
        <v>1500000</v>
      </c>
      <c r="D13" s="55">
        <f>Monthly!D13</f>
        <v>1750000</v>
      </c>
      <c r="E13" s="55">
        <f>Monthly!S13</f>
        <v>1389687.1559633028</v>
      </c>
      <c r="F13" s="55">
        <f>Monthly!AH13</f>
        <v>1461171.513761468</v>
      </c>
      <c r="G13" s="55">
        <f>Monthly!AW13</f>
        <v>1536230.0894495414</v>
      </c>
      <c r="H13" s="55">
        <f>Monthly!BL13</f>
        <v>1615041.5939220185</v>
      </c>
      <c r="I13" s="55">
        <f>Monthly!CA13</f>
        <v>1697793.6736181197</v>
      </c>
      <c r="J13" s="55">
        <f>Monthly!CP13</f>
        <v>0</v>
      </c>
    </row>
    <row r="14" spans="1:53" s="47" customFormat="1" x14ac:dyDescent="0.35">
      <c r="A14" s="47" t="s">
        <v>154</v>
      </c>
      <c r="C14" s="55">
        <f>Monthly!C14</f>
        <v>500000</v>
      </c>
      <c r="D14" s="55">
        <f>Monthly!D14</f>
        <v>200000</v>
      </c>
      <c r="E14" s="55">
        <f>Monthly!S14</f>
        <v>100000</v>
      </c>
      <c r="F14" s="55">
        <f>Monthly!AH14</f>
        <v>100000</v>
      </c>
      <c r="G14" s="55">
        <f>Monthly!AW14</f>
        <v>100000</v>
      </c>
      <c r="H14" s="55">
        <f>Monthly!BL14</f>
        <v>100000</v>
      </c>
      <c r="I14" s="55">
        <f>Monthly!CA14</f>
        <v>100000</v>
      </c>
      <c r="J14" s="55">
        <f>Monthly!CP14</f>
        <v>100000</v>
      </c>
    </row>
    <row r="15" spans="1:53" s="47" customFormat="1" x14ac:dyDescent="0.35">
      <c r="A15" s="47" t="s">
        <v>19</v>
      </c>
      <c r="C15" s="55">
        <f>Monthly!C15</f>
        <v>1000000</v>
      </c>
      <c r="D15" s="55">
        <f>Monthly!D15</f>
        <v>115000</v>
      </c>
      <c r="E15" s="55">
        <f>Monthly!S15</f>
        <v>150000</v>
      </c>
      <c r="F15" s="55">
        <f>Monthly!AH15</f>
        <v>150000</v>
      </c>
      <c r="G15" s="55">
        <f>Monthly!AW15</f>
        <v>150000</v>
      </c>
      <c r="H15" s="55">
        <f>Monthly!BL15</f>
        <v>150000</v>
      </c>
      <c r="I15" s="55">
        <f>Monthly!CA15</f>
        <v>150000</v>
      </c>
      <c r="J15" s="55">
        <f>Monthly!CP15</f>
        <v>150000</v>
      </c>
    </row>
    <row r="16" spans="1:53" s="48" customFormat="1" x14ac:dyDescent="0.35">
      <c r="A16" s="48" t="s">
        <v>246</v>
      </c>
      <c r="C16" s="56">
        <f>Monthly!C16</f>
        <v>25000</v>
      </c>
      <c r="D16" s="56">
        <f>Monthly!D16</f>
        <v>30000</v>
      </c>
      <c r="E16" s="56">
        <f>Monthly!S16</f>
        <v>50000</v>
      </c>
      <c r="F16" s="56">
        <f>Monthly!AH16</f>
        <v>50000</v>
      </c>
      <c r="G16" s="56">
        <f>Monthly!AW16</f>
        <v>50000</v>
      </c>
      <c r="H16" s="56">
        <f>Monthly!BL16</f>
        <v>50000</v>
      </c>
      <c r="I16" s="56">
        <f>Monthly!CA16</f>
        <v>50000</v>
      </c>
      <c r="J16" s="56">
        <f>Monthly!CP16</f>
        <v>50000</v>
      </c>
    </row>
    <row r="17" spans="1:10" s="47" customFormat="1" x14ac:dyDescent="0.35"/>
    <row r="18" spans="1:10" s="46" customFormat="1" x14ac:dyDescent="0.35">
      <c r="A18" s="46" t="s">
        <v>21</v>
      </c>
      <c r="C18" s="46">
        <f t="shared" ref="C18:J18" si="0">SUM(C11:C16)</f>
        <v>8141238.6985416654</v>
      </c>
      <c r="D18" s="46">
        <f t="shared" ref="D18" si="1">SUM(D11:D16)</f>
        <v>4970335.2504166653</v>
      </c>
      <c r="E18" s="46">
        <f t="shared" si="0"/>
        <v>2506437.1559633026</v>
      </c>
      <c r="F18" s="46">
        <f t="shared" si="0"/>
        <v>18979075.23991055</v>
      </c>
      <c r="G18" s="46">
        <f t="shared" si="0"/>
        <v>23922281.131843578</v>
      </c>
      <c r="H18" s="46">
        <f t="shared" si="0"/>
        <v>29209832.693373263</v>
      </c>
      <c r="I18" s="46">
        <f t="shared" si="0"/>
        <v>34858947.207979418</v>
      </c>
      <c r="J18" s="46">
        <f t="shared" si="0"/>
        <v>40887702.823315889</v>
      </c>
    </row>
    <row r="19" spans="1:10" s="47" customFormat="1" x14ac:dyDescent="0.35"/>
    <row r="20" spans="1:10" s="47" customFormat="1" x14ac:dyDescent="0.35">
      <c r="A20" s="47" t="s">
        <v>165</v>
      </c>
      <c r="C20" s="55">
        <f>Monthly!C20</f>
        <v>3000000</v>
      </c>
      <c r="D20" s="55">
        <f>Monthly!D20</f>
        <v>8000000</v>
      </c>
      <c r="E20" s="55">
        <f>Monthly!S20</f>
        <v>8048000</v>
      </c>
      <c r="F20" s="55">
        <f>Monthly!AH20</f>
        <v>48000</v>
      </c>
      <c r="G20" s="55">
        <f>Monthly!AW20</f>
        <v>48000</v>
      </c>
      <c r="H20" s="55">
        <f>Monthly!BL20</f>
        <v>48000</v>
      </c>
      <c r="I20" s="55">
        <f>Monthly!CA20</f>
        <v>48000</v>
      </c>
      <c r="J20" s="55">
        <f>Monthly!CP20</f>
        <v>48000</v>
      </c>
    </row>
    <row r="21" spans="1:10" s="47" customFormat="1" x14ac:dyDescent="0.35">
      <c r="A21" s="47" t="s">
        <v>166</v>
      </c>
      <c r="C21" s="55">
        <f>Monthly!C21</f>
        <v>500000</v>
      </c>
      <c r="D21" s="55">
        <f>Monthly!D21</f>
        <v>525000</v>
      </c>
      <c r="E21" s="55">
        <f>Monthly!S21</f>
        <v>533000</v>
      </c>
      <c r="F21" s="55">
        <f>Monthly!AH21</f>
        <v>8000</v>
      </c>
      <c r="G21" s="55">
        <f>Monthly!AW21</f>
        <v>8000</v>
      </c>
      <c r="H21" s="55">
        <f>Monthly!BL21</f>
        <v>8000</v>
      </c>
      <c r="I21" s="55">
        <f>Monthly!CA21</f>
        <v>8000</v>
      </c>
      <c r="J21" s="55">
        <f>Monthly!CP21</f>
        <v>8000</v>
      </c>
    </row>
    <row r="22" spans="1:10" s="47" customFormat="1" x14ac:dyDescent="0.35">
      <c r="A22" s="47" t="s">
        <v>164</v>
      </c>
      <c r="C22" s="55">
        <f>Monthly!C22</f>
        <v>10000</v>
      </c>
      <c r="D22" s="55">
        <f>Monthly!D22</f>
        <v>20000</v>
      </c>
      <c r="E22" s="55">
        <f>Monthly!S22</f>
        <v>1477081.6975</v>
      </c>
      <c r="F22" s="55">
        <f>Monthly!AH22</f>
        <v>1705968.107000001</v>
      </c>
      <c r="G22" s="55">
        <f>Monthly!AW22</f>
        <v>1825306.13735</v>
      </c>
      <c r="H22" s="55">
        <f>Monthly!BL22</f>
        <v>1950611.0692174993</v>
      </c>
      <c r="I22" s="55">
        <f>Monthly!CA22</f>
        <v>2082181.2476783749</v>
      </c>
      <c r="J22" s="55">
        <f>Monthly!CP22</f>
        <v>2220329.935062293</v>
      </c>
    </row>
    <row r="23" spans="1:10" s="48" customFormat="1" ht="16" customHeight="1" x14ac:dyDescent="0.35">
      <c r="A23" s="48" t="s">
        <v>156</v>
      </c>
      <c r="C23" s="56">
        <f>Monthly!C23</f>
        <v>5000000</v>
      </c>
      <c r="D23" s="56">
        <f>Monthly!D23</f>
        <v>5000000</v>
      </c>
      <c r="E23" s="56">
        <f>Monthly!S23</f>
        <v>5000000</v>
      </c>
      <c r="F23" s="56">
        <f>Monthly!AH23</f>
        <v>0</v>
      </c>
      <c r="G23" s="56">
        <f>Monthly!AW23</f>
        <v>0</v>
      </c>
      <c r="H23" s="56">
        <f>Monthly!BL23</f>
        <v>0</v>
      </c>
      <c r="I23" s="56">
        <f>Monthly!CA23</f>
        <v>0</v>
      </c>
      <c r="J23" s="56">
        <f>Monthly!CP23</f>
        <v>0</v>
      </c>
    </row>
    <row r="24" spans="1:10" s="47" customFormat="1" x14ac:dyDescent="0.35"/>
    <row r="25" spans="1:10" s="49" customFormat="1" ht="16" thickBot="1" x14ac:dyDescent="0.4">
      <c r="A25" s="49" t="s">
        <v>3</v>
      </c>
      <c r="C25" s="49">
        <f t="shared" ref="C25:J25" si="2">SUM(C18:C23)</f>
        <v>16651238.698541665</v>
      </c>
      <c r="D25" s="49">
        <f t="shared" ref="D25" si="3">SUM(D18:D23)</f>
        <v>18515335.250416666</v>
      </c>
      <c r="E25" s="49">
        <f t="shared" si="2"/>
        <v>17564518.8534633</v>
      </c>
      <c r="F25" s="49">
        <f t="shared" si="2"/>
        <v>20741043.346910551</v>
      </c>
      <c r="G25" s="49">
        <f t="shared" si="2"/>
        <v>25803587.269193579</v>
      </c>
      <c r="H25" s="49">
        <f t="shared" si="2"/>
        <v>31216443.762590762</v>
      </c>
      <c r="I25" s="49">
        <f t="shared" si="2"/>
        <v>36997128.455657795</v>
      </c>
      <c r="J25" s="49">
        <f t="shared" si="2"/>
        <v>43164032.758378178</v>
      </c>
    </row>
    <row r="26" spans="1:10" s="47" customFormat="1" x14ac:dyDescent="0.35"/>
    <row r="27" spans="1:10" s="47" customFormat="1" x14ac:dyDescent="0.35">
      <c r="A27" s="46" t="s">
        <v>4</v>
      </c>
    </row>
    <row r="28" spans="1:10" s="47" customFormat="1" x14ac:dyDescent="0.35">
      <c r="A28" s="46"/>
    </row>
    <row r="29" spans="1:10" s="47" customFormat="1" x14ac:dyDescent="0.35">
      <c r="A29" s="47" t="s">
        <v>157</v>
      </c>
      <c r="C29" s="55">
        <f>Monthly!C30</f>
        <v>0</v>
      </c>
      <c r="D29" s="55">
        <f>Monthly!D30</f>
        <v>0</v>
      </c>
      <c r="E29" s="55">
        <f>Monthly!S30</f>
        <v>339059.09221330471</v>
      </c>
      <c r="F29" s="55">
        <f>Monthly!AH30</f>
        <v>0</v>
      </c>
      <c r="G29" s="55">
        <f>Monthly!AW30</f>
        <v>0</v>
      </c>
      <c r="H29" s="55">
        <f>Monthly!BL30</f>
        <v>0</v>
      </c>
      <c r="I29" s="55">
        <f>Monthly!CA30</f>
        <v>0</v>
      </c>
      <c r="J29" s="55">
        <f>Monthly!CP30</f>
        <v>0</v>
      </c>
    </row>
    <row r="30" spans="1:10" s="47" customFormat="1" x14ac:dyDescent="0.35">
      <c r="A30" s="47" t="s">
        <v>80</v>
      </c>
      <c r="C30" s="55">
        <f>Monthly!C31</f>
        <v>2372046.2916666665</v>
      </c>
      <c r="D30" s="55">
        <f>Monthly!D31</f>
        <v>2372046.2916666665</v>
      </c>
      <c r="E30" s="55">
        <f>Monthly!S31</f>
        <v>994273.5</v>
      </c>
      <c r="F30" s="55">
        <f>Monthly!AH31</f>
        <v>1083681.3926605505</v>
      </c>
      <c r="G30" s="55">
        <f>Monthly!AW31</f>
        <v>1139055.4622935783</v>
      </c>
      <c r="H30" s="55">
        <f>Monthly!BL31</f>
        <v>1197198.235408257</v>
      </c>
      <c r="I30" s="55">
        <f>Monthly!CA31</f>
        <v>1258248.1471786702</v>
      </c>
      <c r="J30" s="55">
        <f>Monthly!CP31</f>
        <v>1322350.5545376039</v>
      </c>
    </row>
    <row r="31" spans="1:10" s="47" customFormat="1" x14ac:dyDescent="0.35">
      <c r="A31" s="47" t="s">
        <v>159</v>
      </c>
      <c r="C31" s="55">
        <f>Monthly!C32</f>
        <v>100000</v>
      </c>
      <c r="D31" s="55">
        <f>Monthly!D32</f>
        <v>500000</v>
      </c>
      <c r="E31" s="55">
        <f>Monthly!S32</f>
        <v>300000</v>
      </c>
      <c r="F31" s="55">
        <f>Monthly!AH32</f>
        <v>300000</v>
      </c>
      <c r="G31" s="55">
        <f>Monthly!AW32</f>
        <v>300000</v>
      </c>
      <c r="H31" s="55">
        <f>Monthly!BL32</f>
        <v>300000</v>
      </c>
      <c r="I31" s="55">
        <f>Monthly!CA32</f>
        <v>300000</v>
      </c>
      <c r="J31" s="55">
        <f>Monthly!CP32</f>
        <v>300000</v>
      </c>
    </row>
    <row r="32" spans="1:10" s="48" customFormat="1" x14ac:dyDescent="0.35">
      <c r="A32" s="48" t="s">
        <v>167</v>
      </c>
      <c r="C32" s="56">
        <f>Monthly!C33</f>
        <v>5550000</v>
      </c>
      <c r="D32" s="56">
        <f>Monthly!D33</f>
        <v>3403542.5</v>
      </c>
      <c r="E32" s="56">
        <f>Monthly!S33</f>
        <v>1249999.9999999998</v>
      </c>
      <c r="F32" s="56">
        <f>Monthly!AH33</f>
        <v>0</v>
      </c>
      <c r="G32" s="56">
        <f>Monthly!AW33</f>
        <v>0</v>
      </c>
      <c r="H32" s="56">
        <f>Monthly!BL33</f>
        <v>0</v>
      </c>
      <c r="I32" s="56">
        <f>Monthly!CA33</f>
        <v>0</v>
      </c>
      <c r="J32" s="56">
        <f>Monthly!CP33</f>
        <v>0</v>
      </c>
    </row>
    <row r="33" spans="1:53" s="48" customFormat="1" x14ac:dyDescent="0.35">
      <c r="C33" s="56"/>
      <c r="D33" s="56"/>
      <c r="E33" s="56"/>
      <c r="F33" s="56"/>
      <c r="G33" s="56"/>
      <c r="H33" s="56"/>
      <c r="I33" s="56"/>
      <c r="J33" s="56"/>
    </row>
    <row r="34" spans="1:53" s="227" customFormat="1" x14ac:dyDescent="0.35">
      <c r="C34" s="150"/>
      <c r="D34" s="150"/>
      <c r="E34" s="150"/>
      <c r="F34" s="150"/>
      <c r="G34" s="150"/>
      <c r="H34" s="150"/>
      <c r="I34" s="150"/>
      <c r="J34" s="150"/>
    </row>
    <row r="35" spans="1:53" s="50" customFormat="1" x14ac:dyDescent="0.35">
      <c r="A35" s="50" t="s">
        <v>5</v>
      </c>
      <c r="C35" s="50">
        <f t="shared" ref="C35:J35" si="4">SUM(C29:C34)</f>
        <v>8022046.291666666</v>
      </c>
      <c r="D35" s="50">
        <f t="shared" ref="D35" si="5">SUM(D29:D34)</f>
        <v>6275588.791666666</v>
      </c>
      <c r="E35" s="50">
        <f t="shared" si="4"/>
        <v>2883332.5922133047</v>
      </c>
      <c r="F35" s="50">
        <f t="shared" si="4"/>
        <v>1383681.3926605505</v>
      </c>
      <c r="G35" s="50">
        <f t="shared" si="4"/>
        <v>1439055.4622935783</v>
      </c>
      <c r="H35" s="50">
        <f t="shared" si="4"/>
        <v>1497198.235408257</v>
      </c>
      <c r="I35" s="50">
        <f t="shared" si="4"/>
        <v>1558248.1471786702</v>
      </c>
      <c r="J35" s="50">
        <f t="shared" si="4"/>
        <v>1622350.5545376039</v>
      </c>
    </row>
    <row r="36" spans="1:53" s="47" customFormat="1" x14ac:dyDescent="0.35"/>
    <row r="37" spans="1:53" s="47" customFormat="1" x14ac:dyDescent="0.35">
      <c r="A37" s="47" t="s">
        <v>168</v>
      </c>
      <c r="C37" s="47">
        <f>Monthly!C38</f>
        <v>0</v>
      </c>
      <c r="D37" s="47">
        <f>Monthly!D38</f>
        <v>600000</v>
      </c>
      <c r="E37" s="47">
        <f>Monthly!S38</f>
        <v>0</v>
      </c>
      <c r="F37" s="47">
        <f>Monthly!AH38</f>
        <v>0</v>
      </c>
      <c r="G37" s="47">
        <f>Monthly!AW38</f>
        <v>0</v>
      </c>
      <c r="H37" s="47">
        <f>Monthly!BL38</f>
        <v>0</v>
      </c>
      <c r="I37" s="47">
        <f>Monthly!CA38</f>
        <v>0</v>
      </c>
      <c r="J37" s="47">
        <f>Monthly!CP38</f>
        <v>0</v>
      </c>
    </row>
    <row r="38" spans="1:53" s="48" customFormat="1" x14ac:dyDescent="0.35">
      <c r="A38" s="48" t="s">
        <v>162</v>
      </c>
      <c r="C38" s="48">
        <f>Monthly!C39</f>
        <v>2000000</v>
      </c>
      <c r="D38" s="48">
        <f>Monthly!D39</f>
        <v>1000000</v>
      </c>
      <c r="E38" s="48">
        <f>Monthly!S39</f>
        <v>0</v>
      </c>
      <c r="F38" s="48">
        <f>Monthly!AH39</f>
        <v>0</v>
      </c>
      <c r="G38" s="48">
        <f>Monthly!AW39</f>
        <v>0</v>
      </c>
      <c r="H38" s="48">
        <f>Monthly!BL39</f>
        <v>0</v>
      </c>
      <c r="I38" s="48">
        <f>Monthly!CA39</f>
        <v>0</v>
      </c>
      <c r="J38" s="48">
        <f>Monthly!CP39</f>
        <v>0</v>
      </c>
    </row>
    <row r="39" spans="1:53" s="47" customFormat="1" x14ac:dyDescent="0.35"/>
    <row r="40" spans="1:53" s="50" customFormat="1" x14ac:dyDescent="0.35">
      <c r="A40" s="50" t="s">
        <v>82</v>
      </c>
      <c r="C40" s="50">
        <f t="shared" ref="C40:J40" si="6">SUM(C37:C39)</f>
        <v>2000000</v>
      </c>
      <c r="D40" s="50">
        <f t="shared" ref="D40" si="7">SUM(D37:D39)</f>
        <v>1600000</v>
      </c>
      <c r="E40" s="50">
        <f t="shared" si="6"/>
        <v>0</v>
      </c>
      <c r="F40" s="50">
        <f t="shared" si="6"/>
        <v>0</v>
      </c>
      <c r="G40" s="50">
        <f t="shared" si="6"/>
        <v>0</v>
      </c>
      <c r="H40" s="50">
        <f t="shared" si="6"/>
        <v>0</v>
      </c>
      <c r="I40" s="50">
        <f t="shared" si="6"/>
        <v>0</v>
      </c>
      <c r="J40" s="50">
        <f t="shared" si="6"/>
        <v>0</v>
      </c>
    </row>
    <row r="41" spans="1:53" s="47" customFormat="1" x14ac:dyDescent="0.35"/>
    <row r="42" spans="1:53" s="46" customFormat="1" x14ac:dyDescent="0.35">
      <c r="A42" s="46" t="s">
        <v>6</v>
      </c>
      <c r="C42" s="46">
        <f t="shared" ref="C42:J42" si="8">C35+C40</f>
        <v>10022046.291666666</v>
      </c>
      <c r="D42" s="46">
        <f t="shared" ref="D42" si="9">D35+D40</f>
        <v>7875588.791666666</v>
      </c>
      <c r="E42" s="46">
        <f t="shared" si="8"/>
        <v>2883332.5922133047</v>
      </c>
      <c r="F42" s="46">
        <f t="shared" si="8"/>
        <v>1383681.3926605505</v>
      </c>
      <c r="G42" s="46">
        <f t="shared" si="8"/>
        <v>1439055.4622935783</v>
      </c>
      <c r="H42" s="46">
        <f t="shared" si="8"/>
        <v>1497198.235408257</v>
      </c>
      <c r="I42" s="46">
        <f t="shared" si="8"/>
        <v>1558248.1471786702</v>
      </c>
      <c r="J42" s="46">
        <f t="shared" si="8"/>
        <v>1622350.5545376039</v>
      </c>
    </row>
    <row r="43" spans="1:53" s="47" customFormat="1" x14ac:dyDescent="0.35"/>
    <row r="44" spans="1:53" s="47" customFormat="1" x14ac:dyDescent="0.35">
      <c r="A44" s="46" t="s">
        <v>7</v>
      </c>
    </row>
    <row r="45" spans="1:53" s="47" customFormat="1" x14ac:dyDescent="0.35">
      <c r="A45" s="51"/>
    </row>
    <row r="46" spans="1:53" s="47" customFormat="1" x14ac:dyDescent="0.35">
      <c r="A46" s="47" t="s">
        <v>8</v>
      </c>
      <c r="C46" s="47">
        <f>Monthly!C48</f>
        <v>100</v>
      </c>
      <c r="D46" s="47">
        <f>Monthly!D48</f>
        <v>100</v>
      </c>
      <c r="E46" s="47">
        <f>Monthly!S48</f>
        <v>200</v>
      </c>
      <c r="F46" s="47">
        <f>Monthly!AH48</f>
        <v>200</v>
      </c>
      <c r="G46" s="47">
        <f>Monthly!AW48</f>
        <v>200</v>
      </c>
      <c r="H46" s="47">
        <f>Monthly!BL48</f>
        <v>200</v>
      </c>
      <c r="I46" s="47">
        <f>Monthly!CA48</f>
        <v>200</v>
      </c>
      <c r="J46" s="47">
        <f>Monthly!CP48</f>
        <v>200</v>
      </c>
    </row>
    <row r="47" spans="1:53" s="227" customFormat="1" x14ac:dyDescent="0.35">
      <c r="A47" s="227" t="s">
        <v>9</v>
      </c>
      <c r="C47" s="227">
        <f>Monthly!C49</f>
        <v>6629092.4068749994</v>
      </c>
      <c r="D47" s="227">
        <f>Monthly!D49</f>
        <v>10639646.458749998</v>
      </c>
      <c r="E47" s="150">
        <f>Monthly!S49</f>
        <v>14680986.26125</v>
      </c>
      <c r="F47" s="150">
        <f>Monthly!AH49</f>
        <v>19357161.954250004</v>
      </c>
      <c r="G47" s="150">
        <f>Monthly!AW49</f>
        <v>24364331.806899998</v>
      </c>
      <c r="H47" s="150">
        <f>Monthly!BL49</f>
        <v>29719045.527182501</v>
      </c>
      <c r="I47" s="150">
        <f>Monthly!CA49</f>
        <v>35438680.308479123</v>
      </c>
      <c r="J47" s="150">
        <f>Monthly!CP49</f>
        <v>41541482.203840576</v>
      </c>
      <c r="K47" s="150"/>
      <c r="L47" s="150"/>
      <c r="M47" s="150"/>
      <c r="N47" s="150"/>
      <c r="O47" s="150"/>
      <c r="P47" s="150"/>
      <c r="Q47" s="150"/>
      <c r="R47" s="150"/>
      <c r="S47" s="150"/>
      <c r="T47" s="150"/>
      <c r="U47" s="150"/>
      <c r="V47" s="150"/>
      <c r="W47" s="150"/>
      <c r="X47" s="150"/>
      <c r="Y47" s="150"/>
      <c r="Z47" s="150"/>
      <c r="AA47" s="150"/>
      <c r="AB47" s="150"/>
      <c r="AC47" s="150"/>
      <c r="AD47" s="150"/>
      <c r="AE47" s="150"/>
      <c r="AF47" s="150"/>
      <c r="AG47" s="150"/>
      <c r="AH47" s="150"/>
      <c r="AI47" s="150"/>
      <c r="AJ47" s="150"/>
      <c r="AK47" s="150"/>
      <c r="AL47" s="150"/>
      <c r="AM47" s="150"/>
      <c r="AN47" s="150"/>
      <c r="AO47" s="150"/>
      <c r="AP47" s="150"/>
      <c r="AQ47" s="150"/>
      <c r="AR47" s="150"/>
      <c r="AS47" s="150"/>
      <c r="AT47" s="150"/>
      <c r="AU47" s="150"/>
      <c r="AV47" s="150"/>
      <c r="AW47" s="150"/>
      <c r="AX47" s="150"/>
      <c r="AY47" s="150"/>
      <c r="AZ47" s="150"/>
      <c r="BA47" s="150"/>
    </row>
    <row r="48" spans="1:53" s="48" customFormat="1" x14ac:dyDescent="0.35"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</row>
    <row r="49" spans="1:53" s="227" customFormat="1" x14ac:dyDescent="0.35">
      <c r="C49" s="47"/>
      <c r="D49" s="47"/>
      <c r="E49" s="150"/>
      <c r="F49" s="150"/>
      <c r="G49" s="150"/>
      <c r="H49" s="150"/>
      <c r="I49" s="150"/>
      <c r="J49" s="150"/>
      <c r="K49" s="150"/>
      <c r="L49" s="150"/>
      <c r="M49" s="150"/>
      <c r="N49" s="150"/>
      <c r="O49" s="150"/>
      <c r="P49" s="150"/>
      <c r="Q49" s="150"/>
      <c r="R49" s="150"/>
      <c r="S49" s="150"/>
      <c r="T49" s="150"/>
      <c r="U49" s="150"/>
      <c r="V49" s="150"/>
      <c r="W49" s="150"/>
      <c r="X49" s="150"/>
      <c r="Y49" s="150"/>
      <c r="Z49" s="150"/>
      <c r="AA49" s="150"/>
      <c r="AB49" s="150"/>
      <c r="AC49" s="150"/>
      <c r="AD49" s="150"/>
      <c r="AE49" s="150"/>
      <c r="AF49" s="150"/>
      <c r="AG49" s="150"/>
      <c r="AH49" s="150"/>
      <c r="AI49" s="150"/>
      <c r="AJ49" s="150"/>
      <c r="AK49" s="150"/>
      <c r="AL49" s="150"/>
      <c r="AM49" s="150"/>
      <c r="AN49" s="150"/>
      <c r="AO49" s="150"/>
      <c r="AP49" s="150"/>
      <c r="AQ49" s="150"/>
      <c r="AR49" s="150"/>
      <c r="AS49" s="150"/>
      <c r="AT49" s="150"/>
      <c r="AU49" s="150"/>
      <c r="AV49" s="150"/>
      <c r="AW49" s="150"/>
      <c r="AX49" s="150"/>
      <c r="AY49" s="150"/>
      <c r="AZ49" s="150"/>
      <c r="BA49" s="150"/>
    </row>
    <row r="50" spans="1:53" s="49" customFormat="1" ht="16" thickBot="1" x14ac:dyDescent="0.4">
      <c r="A50" s="49" t="s">
        <v>10</v>
      </c>
      <c r="C50" s="57">
        <f t="shared" ref="C50:J50" si="10">SUM(C46:C49)</f>
        <v>6629192.4068749994</v>
      </c>
      <c r="D50" s="57">
        <f t="shared" ref="D50" si="11">SUM(D46:D49)</f>
        <v>10639746.458749998</v>
      </c>
      <c r="E50" s="57">
        <f t="shared" si="10"/>
        <v>14681186.26125</v>
      </c>
      <c r="F50" s="57">
        <f t="shared" si="10"/>
        <v>19357361.954250004</v>
      </c>
      <c r="G50" s="57">
        <f t="shared" si="10"/>
        <v>24364531.806899998</v>
      </c>
      <c r="H50" s="57">
        <f t="shared" si="10"/>
        <v>29719245.527182501</v>
      </c>
      <c r="I50" s="57">
        <f t="shared" si="10"/>
        <v>35438880.308479123</v>
      </c>
      <c r="J50" s="57">
        <f t="shared" si="10"/>
        <v>41541682.203840576</v>
      </c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</row>
    <row r="51" spans="1:53" s="47" customFormat="1" x14ac:dyDescent="0.35"/>
    <row r="52" spans="1:53" s="51" customFormat="1" x14ac:dyDescent="0.35">
      <c r="A52" s="51" t="s">
        <v>11</v>
      </c>
      <c r="C52" s="51">
        <f t="shared" ref="C52:J52" si="12">C25-C42-C50</f>
        <v>0</v>
      </c>
      <c r="D52" s="51">
        <f t="shared" ref="D52" si="13">D25-D42-D50</f>
        <v>0</v>
      </c>
      <c r="E52" s="51">
        <f t="shared" si="12"/>
        <v>0</v>
      </c>
      <c r="F52" s="51">
        <f t="shared" si="12"/>
        <v>0</v>
      </c>
      <c r="G52" s="51">
        <f t="shared" si="12"/>
        <v>0</v>
      </c>
      <c r="H52" s="51">
        <f t="shared" si="12"/>
        <v>0</v>
      </c>
      <c r="I52" s="51">
        <f t="shared" si="12"/>
        <v>0</v>
      </c>
      <c r="J52" s="51">
        <f t="shared" si="12"/>
        <v>0</v>
      </c>
    </row>
    <row r="53" spans="1:53" s="47" customFormat="1" x14ac:dyDescent="0.35"/>
    <row r="54" spans="1:53" s="126" customFormat="1" ht="18" x14ac:dyDescent="0.4">
      <c r="A54" s="125" t="s">
        <v>281</v>
      </c>
    </row>
    <row r="55" spans="1:53" s="126" customFormat="1" ht="18" x14ac:dyDescent="0.4">
      <c r="A55" s="126" t="s">
        <v>12</v>
      </c>
    </row>
    <row r="56" spans="1:53" s="126" customFormat="1" ht="18" x14ac:dyDescent="0.4">
      <c r="A56" s="125" t="s">
        <v>268</v>
      </c>
    </row>
    <row r="57" spans="1:53" s="65" customFormat="1" x14ac:dyDescent="0.35"/>
    <row r="58" spans="1:53" s="66" customFormat="1" x14ac:dyDescent="0.35">
      <c r="A58" s="39"/>
      <c r="B58" s="40"/>
      <c r="C58" s="40" t="str">
        <f t="shared" ref="C58:J58" si="14">C5</f>
        <v>Audited</v>
      </c>
      <c r="D58" s="40" t="str">
        <f t="shared" si="14"/>
        <v>Audited</v>
      </c>
      <c r="E58" s="40" t="str">
        <f t="shared" si="14"/>
        <v>Audited</v>
      </c>
      <c r="F58" s="40" t="str">
        <f t="shared" si="14"/>
        <v>Projected</v>
      </c>
      <c r="G58" s="40" t="str">
        <f t="shared" si="14"/>
        <v>Projected</v>
      </c>
      <c r="H58" s="40" t="str">
        <f t="shared" si="14"/>
        <v>Projected</v>
      </c>
      <c r="I58" s="40" t="str">
        <f t="shared" si="14"/>
        <v>Projected</v>
      </c>
      <c r="J58" s="40" t="str">
        <f t="shared" si="14"/>
        <v>Projected</v>
      </c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</row>
    <row r="59" spans="1:53" s="67" customFormat="1" x14ac:dyDescent="0.35">
      <c r="A59" s="39"/>
      <c r="B59" s="40"/>
      <c r="C59" s="40" t="s">
        <v>36</v>
      </c>
      <c r="D59" s="40" t="s">
        <v>36</v>
      </c>
      <c r="E59" s="40" t="s">
        <v>36</v>
      </c>
      <c r="F59" s="40" t="s">
        <v>36</v>
      </c>
      <c r="G59" s="40" t="s">
        <v>36</v>
      </c>
      <c r="H59" s="40" t="s">
        <v>36</v>
      </c>
      <c r="I59" s="40" t="s">
        <v>36</v>
      </c>
      <c r="J59" s="40" t="s">
        <v>36</v>
      </c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</row>
    <row r="60" spans="1:53" s="68" customFormat="1" x14ac:dyDescent="0.35">
      <c r="A60" s="41"/>
      <c r="B60" s="42"/>
      <c r="C60" s="41">
        <f t="shared" ref="C60:J60" si="15">C7</f>
        <v>2017</v>
      </c>
      <c r="D60" s="41">
        <f t="shared" si="15"/>
        <v>2018</v>
      </c>
      <c r="E60" s="41">
        <f t="shared" si="15"/>
        <v>2019</v>
      </c>
      <c r="F60" s="41">
        <f t="shared" si="15"/>
        <v>2020</v>
      </c>
      <c r="G60" s="41">
        <f t="shared" si="15"/>
        <v>2021</v>
      </c>
      <c r="H60" s="41">
        <f t="shared" si="15"/>
        <v>2022</v>
      </c>
      <c r="I60" s="41">
        <f t="shared" si="15"/>
        <v>2023</v>
      </c>
      <c r="J60" s="41">
        <f t="shared" si="15"/>
        <v>2024</v>
      </c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</row>
    <row r="61" spans="1:53" s="69" customFormat="1" x14ac:dyDescent="0.35">
      <c r="A61" s="44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</row>
    <row r="62" spans="1:53" s="46" customFormat="1" x14ac:dyDescent="0.35">
      <c r="A62" s="46" t="s">
        <v>245</v>
      </c>
      <c r="C62" s="46">
        <f>Monthly!C64</f>
        <v>20000000</v>
      </c>
      <c r="D62" s="46">
        <f>Assumptions!D251</f>
        <v>18000000</v>
      </c>
      <c r="E62" s="139">
        <f>Monthly!S64</f>
        <v>18884250</v>
      </c>
      <c r="F62" s="46">
        <f>Monthly!AH64</f>
        <v>20582100.000000004</v>
      </c>
      <c r="G62" s="46">
        <f>Monthly!AW64</f>
        <v>21611205.000000004</v>
      </c>
      <c r="H62" s="46">
        <f>Monthly!BL64</f>
        <v>22691765.250000004</v>
      </c>
      <c r="I62" s="46">
        <f>Monthly!CA64</f>
        <v>23826353.512500007</v>
      </c>
      <c r="J62" s="46">
        <f>Monthly!CP64</f>
        <v>25017671.188125007</v>
      </c>
    </row>
    <row r="63" spans="1:53" s="46" customFormat="1" x14ac:dyDescent="0.35">
      <c r="E63" s="139"/>
    </row>
    <row r="64" spans="1:53" s="50" customFormat="1" x14ac:dyDescent="0.35">
      <c r="A64" s="50" t="s">
        <v>140</v>
      </c>
      <c r="C64" s="50">
        <f>Assumptions!C349</f>
        <v>10678821.875</v>
      </c>
      <c r="D64" s="50">
        <f>Assumptions!D349</f>
        <v>10728821.875</v>
      </c>
      <c r="E64" s="140">
        <f>Monthly!S66</f>
        <v>11492578.5</v>
      </c>
      <c r="F64" s="50">
        <f>Monthly!AH66</f>
        <v>12309556.200000001</v>
      </c>
      <c r="G64" s="50">
        <f>Monthly!AW66</f>
        <v>12877934.010000002</v>
      </c>
      <c r="H64" s="50">
        <f>Monthly!BL66</f>
        <v>13474730.710500004</v>
      </c>
      <c r="I64" s="50">
        <f>Monthly!CA66</f>
        <v>14101367.246025005</v>
      </c>
      <c r="J64" s="50">
        <f>Monthly!CP66</f>
        <v>14759335.608326254</v>
      </c>
    </row>
    <row r="65" spans="1:53" s="47" customFormat="1" x14ac:dyDescent="0.35">
      <c r="E65" s="141"/>
    </row>
    <row r="66" spans="1:53" s="46" customFormat="1" x14ac:dyDescent="0.35">
      <c r="A66" s="46" t="s">
        <v>190</v>
      </c>
      <c r="B66" s="54"/>
      <c r="C66" s="46">
        <f>Monthly!C68</f>
        <v>9321178.125</v>
      </c>
      <c r="D66" s="54">
        <f>D62-D64</f>
        <v>7271178.125</v>
      </c>
      <c r="E66" s="142">
        <f t="shared" ref="E66:J66" si="16">E62-E64</f>
        <v>7391671.5</v>
      </c>
      <c r="F66" s="54">
        <f t="shared" si="16"/>
        <v>8272543.8000000026</v>
      </c>
      <c r="G66" s="54">
        <f t="shared" si="16"/>
        <v>8733270.9900000021</v>
      </c>
      <c r="H66" s="54">
        <f t="shared" si="16"/>
        <v>9217034.5395</v>
      </c>
      <c r="I66" s="54">
        <f t="shared" si="16"/>
        <v>9724986.2664750014</v>
      </c>
      <c r="J66" s="54">
        <f t="shared" si="16"/>
        <v>10258335.579798752</v>
      </c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</row>
    <row r="67" spans="1:53" s="46" customFormat="1" x14ac:dyDescent="0.35">
      <c r="B67" s="54"/>
      <c r="C67" s="54"/>
      <c r="D67" s="54"/>
      <c r="E67" s="142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</row>
    <row r="68" spans="1:53" s="46" customFormat="1" x14ac:dyDescent="0.35">
      <c r="A68" s="51" t="s">
        <v>255</v>
      </c>
      <c r="B68" s="54"/>
      <c r="C68" s="53">
        <f>Monthly!C70</f>
        <v>0.47273280625000003</v>
      </c>
      <c r="D68" s="53">
        <f>Monthly!D70</f>
        <v>0.41295434027777778</v>
      </c>
      <c r="E68" s="143">
        <f>Monthly!S70</f>
        <v>0.39968076571746297</v>
      </c>
      <c r="F68" s="53">
        <f>Monthly!AH70</f>
        <v>0.4092169312169312</v>
      </c>
      <c r="G68" s="53">
        <f>Monthly!AW70</f>
        <v>0.41104931400169498</v>
      </c>
      <c r="H68" s="53">
        <f>Monthly!BL70</f>
        <v>0.41279444046337471</v>
      </c>
      <c r="I68" s="53">
        <f>Monthly!CA70</f>
        <v>0.41445646566497446</v>
      </c>
      <c r="J68" s="53">
        <f>Monthly!CP70</f>
        <v>0.41603934680935517</v>
      </c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</row>
    <row r="69" spans="1:53" s="47" customFormat="1" x14ac:dyDescent="0.35">
      <c r="A69" s="51" t="s">
        <v>254</v>
      </c>
      <c r="C69" s="53">
        <f>C66/C62</f>
        <v>0.46605890625000002</v>
      </c>
      <c r="D69" s="53">
        <f>D66/D62</f>
        <v>0.40395434027777777</v>
      </c>
      <c r="E69" s="143">
        <f t="shared" ref="E69:J69" si="17">E66/E62</f>
        <v>0.39141991341991345</v>
      </c>
      <c r="F69" s="53">
        <f t="shared" si="17"/>
        <v>0.4019290451411664</v>
      </c>
      <c r="G69" s="53">
        <f t="shared" si="17"/>
        <v>0.40410847012001416</v>
      </c>
      <c r="H69" s="53">
        <f t="shared" si="17"/>
        <v>0.40618411295701196</v>
      </c>
      <c r="I69" s="53">
        <f t="shared" si="17"/>
        <v>0.40816091565891471</v>
      </c>
      <c r="J69" s="53">
        <f t="shared" si="17"/>
        <v>0.41004358489882214</v>
      </c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</row>
    <row r="70" spans="1:53" s="47" customFormat="1" x14ac:dyDescent="0.35">
      <c r="A70" s="51"/>
      <c r="E70" s="141"/>
    </row>
    <row r="71" spans="1:53" s="47" customFormat="1" x14ac:dyDescent="0.35">
      <c r="A71" s="46" t="s">
        <v>13</v>
      </c>
      <c r="E71" s="141"/>
    </row>
    <row r="72" spans="1:53" s="47" customFormat="1" x14ac:dyDescent="0.35">
      <c r="A72" s="47" t="s">
        <v>105</v>
      </c>
      <c r="C72" s="47">
        <f>Assumptions!C362</f>
        <v>207000</v>
      </c>
      <c r="D72" s="47">
        <f>Assumptions!D362</f>
        <v>197000</v>
      </c>
      <c r="E72" s="141">
        <f>Monthly!S74</f>
        <v>218950</v>
      </c>
      <c r="F72" s="47">
        <f>Monthly!AH74</f>
        <v>236100.00000000003</v>
      </c>
      <c r="G72" s="47">
        <f>Monthly!AW74</f>
        <v>246495</v>
      </c>
      <c r="H72" s="47">
        <f>Monthly!BL74</f>
        <v>257409.75000000003</v>
      </c>
      <c r="I72" s="47">
        <f>Monthly!CA74</f>
        <v>268870.23750000005</v>
      </c>
      <c r="J72" s="47">
        <f>Monthly!CP74</f>
        <v>280903.74937500013</v>
      </c>
    </row>
    <row r="73" spans="1:53" s="48" customFormat="1" x14ac:dyDescent="0.35">
      <c r="A73" s="48" t="s">
        <v>108</v>
      </c>
      <c r="C73" s="48">
        <f>Assumptions!C384</f>
        <v>1117600</v>
      </c>
      <c r="D73" s="48">
        <f>Assumptions!D384</f>
        <v>1133600</v>
      </c>
      <c r="E73" s="144">
        <f>Monthly!S75</f>
        <v>1143600</v>
      </c>
      <c r="F73" s="48">
        <f>Monthly!AH75</f>
        <v>1143600</v>
      </c>
      <c r="G73" s="48">
        <f>Monthly!AW75</f>
        <v>1143600</v>
      </c>
      <c r="H73" s="48">
        <f>Monthly!BL75</f>
        <v>1143600</v>
      </c>
      <c r="I73" s="48">
        <f>Monthly!CA75</f>
        <v>1143600</v>
      </c>
      <c r="J73" s="48">
        <f>Monthly!CP75</f>
        <v>1143600</v>
      </c>
    </row>
    <row r="74" spans="1:53" s="47" customFormat="1" x14ac:dyDescent="0.35">
      <c r="E74" s="141"/>
    </row>
    <row r="75" spans="1:53" s="50" customFormat="1" x14ac:dyDescent="0.35">
      <c r="A75" s="50" t="s">
        <v>15</v>
      </c>
      <c r="C75" s="50">
        <f>SUM(C72:C74)</f>
        <v>1324600</v>
      </c>
      <c r="D75" s="50">
        <f>SUM(D72:D74)</f>
        <v>1330600</v>
      </c>
      <c r="E75" s="140">
        <f t="shared" ref="E75:J75" si="18">SUM(E72:E74)</f>
        <v>1362550</v>
      </c>
      <c r="F75" s="50">
        <f t="shared" si="18"/>
        <v>1379700</v>
      </c>
      <c r="G75" s="50">
        <f t="shared" si="18"/>
        <v>1390095</v>
      </c>
      <c r="H75" s="50">
        <f t="shared" si="18"/>
        <v>1401009.75</v>
      </c>
      <c r="I75" s="50">
        <f t="shared" si="18"/>
        <v>1412470.2375</v>
      </c>
      <c r="J75" s="50">
        <f t="shared" si="18"/>
        <v>1424503.7493750001</v>
      </c>
    </row>
    <row r="76" spans="1:53" s="47" customFormat="1" x14ac:dyDescent="0.35">
      <c r="E76" s="141"/>
    </row>
    <row r="77" spans="1:53" s="46" customFormat="1" x14ac:dyDescent="0.35">
      <c r="A77" s="46" t="s">
        <v>133</v>
      </c>
      <c r="B77" s="54"/>
      <c r="C77" s="54">
        <f>C66-C75</f>
        <v>7996578.125</v>
      </c>
      <c r="D77" s="54">
        <f>D66-D75</f>
        <v>5940578.125</v>
      </c>
      <c r="E77" s="142">
        <f t="shared" ref="E77:J77" si="19">E66-E75</f>
        <v>6029121.5</v>
      </c>
      <c r="F77" s="54">
        <f t="shared" si="19"/>
        <v>6892843.8000000026</v>
      </c>
      <c r="G77" s="54">
        <f t="shared" si="19"/>
        <v>7343175.9900000021</v>
      </c>
      <c r="H77" s="54">
        <f t="shared" si="19"/>
        <v>7816024.7895</v>
      </c>
      <c r="I77" s="54">
        <f t="shared" si="19"/>
        <v>8312516.0289750015</v>
      </c>
      <c r="J77" s="54">
        <f t="shared" si="19"/>
        <v>8833831.8304237518</v>
      </c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</row>
    <row r="78" spans="1:53" s="47" customFormat="1" x14ac:dyDescent="0.35">
      <c r="E78" s="141"/>
    </row>
    <row r="79" spans="1:53" s="47" customFormat="1" x14ac:dyDescent="0.35">
      <c r="A79" s="47" t="s">
        <v>120</v>
      </c>
      <c r="C79" s="47">
        <f>Assumptions!C403</f>
        <v>0</v>
      </c>
      <c r="D79" s="47">
        <f>Assumptions!D403</f>
        <v>0</v>
      </c>
      <c r="E79" s="141">
        <f>Monthly!S81</f>
        <v>0</v>
      </c>
      <c r="F79" s="47">
        <f>Monthly!AH81</f>
        <v>0</v>
      </c>
      <c r="G79" s="47">
        <f>Monthly!AW81</f>
        <v>0</v>
      </c>
      <c r="H79" s="47">
        <f>Monthly!BL81</f>
        <v>0</v>
      </c>
      <c r="I79" s="47">
        <f>Monthly!CA81</f>
        <v>0</v>
      </c>
      <c r="J79" s="47">
        <f>Monthly!CP81</f>
        <v>0</v>
      </c>
    </row>
    <row r="80" spans="1:53" s="48" customFormat="1" x14ac:dyDescent="0.35">
      <c r="A80" s="48" t="s">
        <v>132</v>
      </c>
      <c r="C80" s="48">
        <f>Assumptions!C412</f>
        <v>12000</v>
      </c>
      <c r="D80" s="48">
        <f>Assumptions!D412</f>
        <v>90000</v>
      </c>
      <c r="E80" s="144">
        <f>Monthly!S82</f>
        <v>0</v>
      </c>
      <c r="F80" s="48">
        <f>Monthly!AH82</f>
        <v>0</v>
      </c>
      <c r="G80" s="48">
        <f>Monthly!AW82</f>
        <v>0</v>
      </c>
      <c r="H80" s="48">
        <f>Monthly!BL82</f>
        <v>0</v>
      </c>
      <c r="I80" s="48">
        <f>Monthly!CA82</f>
        <v>0</v>
      </c>
      <c r="J80" s="48">
        <f>Monthly!CP82</f>
        <v>0</v>
      </c>
    </row>
    <row r="81" spans="1:53" s="47" customFormat="1" x14ac:dyDescent="0.35">
      <c r="E81" s="141"/>
    </row>
    <row r="82" spans="1:53" s="46" customFormat="1" x14ac:dyDescent="0.35">
      <c r="A82" s="46" t="s">
        <v>149</v>
      </c>
      <c r="B82" s="54"/>
      <c r="C82" s="54">
        <f>C77-C79-C80</f>
        <v>7984578.125</v>
      </c>
      <c r="D82" s="54">
        <f>D77-D79-D80</f>
        <v>5850578.125</v>
      </c>
      <c r="E82" s="142">
        <f t="shared" ref="E82:J82" si="20">E77-E79-E80</f>
        <v>6029121.5</v>
      </c>
      <c r="F82" s="54">
        <f t="shared" si="20"/>
        <v>6892843.8000000026</v>
      </c>
      <c r="G82" s="54">
        <f t="shared" si="20"/>
        <v>7343175.9900000021</v>
      </c>
      <c r="H82" s="54">
        <f t="shared" si="20"/>
        <v>7816024.7895</v>
      </c>
      <c r="I82" s="54">
        <f t="shared" si="20"/>
        <v>8312516.0289750015</v>
      </c>
      <c r="J82" s="54">
        <f t="shared" si="20"/>
        <v>8833831.8304237518</v>
      </c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</row>
    <row r="83" spans="1:53" s="47" customFormat="1" x14ac:dyDescent="0.35">
      <c r="E83" s="141"/>
    </row>
    <row r="84" spans="1:53" s="47" customFormat="1" x14ac:dyDescent="0.35">
      <c r="A84" s="47" t="s">
        <v>134</v>
      </c>
      <c r="C84" s="47">
        <f>Assumptions!C421</f>
        <v>322109</v>
      </c>
      <c r="D84" s="47">
        <f>Assumptions!D421</f>
        <v>389202</v>
      </c>
      <c r="E84" s="141">
        <f>Monthly!S86</f>
        <v>528300</v>
      </c>
      <c r="F84" s="47">
        <f>Monthly!AH86</f>
        <v>528300</v>
      </c>
      <c r="G84" s="47">
        <f>Monthly!AW86</f>
        <v>528300</v>
      </c>
      <c r="H84" s="47">
        <f>Monthly!BL86</f>
        <v>528300</v>
      </c>
      <c r="I84" s="47">
        <f>Monthly!CA86</f>
        <v>528300</v>
      </c>
      <c r="J84" s="47">
        <f>Monthly!CP86</f>
        <v>528300</v>
      </c>
    </row>
    <row r="85" spans="1:53" s="48" customFormat="1" x14ac:dyDescent="0.35">
      <c r="A85" s="48" t="s">
        <v>135</v>
      </c>
      <c r="C85" s="48">
        <f>Assumptions!C395</f>
        <v>3840</v>
      </c>
      <c r="D85" s="48">
        <f>Assumptions!D395</f>
        <v>4840</v>
      </c>
      <c r="E85" s="144">
        <f>Monthly!S87</f>
        <v>2400</v>
      </c>
      <c r="F85" s="48">
        <f>Monthly!AH87</f>
        <v>2400</v>
      </c>
      <c r="G85" s="48">
        <f>Monthly!AW87</f>
        <v>2400</v>
      </c>
      <c r="H85" s="48">
        <f>Monthly!BL87</f>
        <v>2400</v>
      </c>
      <c r="I85" s="48">
        <f>Monthly!CA87</f>
        <v>2400</v>
      </c>
      <c r="J85" s="48">
        <f>Monthly!CP87</f>
        <v>2400</v>
      </c>
    </row>
    <row r="86" spans="1:53" s="47" customFormat="1" x14ac:dyDescent="0.35">
      <c r="E86" s="141"/>
    </row>
    <row r="87" spans="1:53" s="46" customFormat="1" x14ac:dyDescent="0.35">
      <c r="A87" s="46" t="s">
        <v>148</v>
      </c>
      <c r="B87" s="54"/>
      <c r="C87" s="54">
        <f>C82-C85-C84</f>
        <v>7658629.125</v>
      </c>
      <c r="D87" s="54">
        <f>D82-D85-D84</f>
        <v>5456536.125</v>
      </c>
      <c r="E87" s="142">
        <f t="shared" ref="E87:J87" si="21">E82-E85-E84</f>
        <v>5498421.5</v>
      </c>
      <c r="F87" s="54">
        <f t="shared" si="21"/>
        <v>6362143.8000000026</v>
      </c>
      <c r="G87" s="54">
        <f t="shared" si="21"/>
        <v>6812475.9900000021</v>
      </c>
      <c r="H87" s="54">
        <f t="shared" si="21"/>
        <v>7285324.7895</v>
      </c>
      <c r="I87" s="54">
        <f t="shared" si="21"/>
        <v>7781816.0289750015</v>
      </c>
      <c r="J87" s="54">
        <f t="shared" si="21"/>
        <v>8303131.8304237518</v>
      </c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</row>
    <row r="88" spans="1:53" s="46" customFormat="1" x14ac:dyDescent="0.35">
      <c r="E88" s="139"/>
    </row>
    <row r="89" spans="1:53" s="48" customFormat="1" x14ac:dyDescent="0.35">
      <c r="A89" s="48" t="s">
        <v>123</v>
      </c>
      <c r="C89" s="48">
        <f>Assumptions!C428</f>
        <v>0</v>
      </c>
      <c r="D89" s="48">
        <f>Assumptions!D428</f>
        <v>0</v>
      </c>
      <c r="E89" s="145">
        <f>Monthly!S91</f>
        <v>0</v>
      </c>
      <c r="F89" s="48">
        <f>Monthly!AH91</f>
        <v>0</v>
      </c>
      <c r="G89" s="48">
        <f>Monthly!AW91</f>
        <v>0</v>
      </c>
      <c r="H89" s="48">
        <f>Monthly!BL91</f>
        <v>0</v>
      </c>
      <c r="I89" s="48">
        <f>Monthly!CA91</f>
        <v>0</v>
      </c>
      <c r="J89" s="48">
        <f>Monthly!CP91</f>
        <v>0</v>
      </c>
    </row>
    <row r="90" spans="1:53" s="46" customFormat="1" x14ac:dyDescent="0.35">
      <c r="A90" s="47"/>
      <c r="E90" s="139"/>
    </row>
    <row r="91" spans="1:53" s="46" customFormat="1" x14ac:dyDescent="0.35">
      <c r="A91" s="46" t="s">
        <v>150</v>
      </c>
      <c r="B91" s="54"/>
      <c r="C91" s="54">
        <f>C87-C89</f>
        <v>7658629.125</v>
      </c>
      <c r="D91" s="54">
        <f>D87-D89</f>
        <v>5456536.125</v>
      </c>
      <c r="E91" s="142">
        <f t="shared" ref="E91:J91" si="22">E87-E89</f>
        <v>5498421.5</v>
      </c>
      <c r="F91" s="54">
        <f t="shared" si="22"/>
        <v>6362143.8000000026</v>
      </c>
      <c r="G91" s="54">
        <f t="shared" si="22"/>
        <v>6812475.9900000021</v>
      </c>
      <c r="H91" s="54">
        <f t="shared" si="22"/>
        <v>7285324.7895</v>
      </c>
      <c r="I91" s="54">
        <f t="shared" si="22"/>
        <v>7781816.0289750015</v>
      </c>
      <c r="J91" s="54">
        <f t="shared" si="22"/>
        <v>8303131.8304237518</v>
      </c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  <c r="BA91" s="54"/>
    </row>
    <row r="92" spans="1:53" s="47" customFormat="1" x14ac:dyDescent="0.35">
      <c r="B92" s="46"/>
      <c r="C92" s="46"/>
      <c r="D92" s="46"/>
      <c r="E92" s="139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  <c r="AO92" s="46"/>
      <c r="AP92" s="46"/>
      <c r="AQ92" s="46"/>
      <c r="AR92" s="46"/>
      <c r="AS92" s="46"/>
      <c r="AT92" s="46"/>
      <c r="AU92" s="46"/>
      <c r="AV92" s="46"/>
      <c r="AW92" s="46"/>
      <c r="AX92" s="46"/>
      <c r="AY92" s="46"/>
      <c r="AZ92" s="46"/>
      <c r="BA92" s="46"/>
    </row>
    <row r="93" spans="1:53" s="48" customFormat="1" x14ac:dyDescent="0.35">
      <c r="A93" s="48" t="s">
        <v>137</v>
      </c>
      <c r="B93" s="56"/>
      <c r="C93" s="56">
        <f>Monthly!C95</f>
        <v>2029536.7181250001</v>
      </c>
      <c r="D93" s="56">
        <f>Monthly!D95</f>
        <v>1445982.0731250001</v>
      </c>
      <c r="E93" s="145">
        <f>Monthly!S95</f>
        <v>1457081.6975</v>
      </c>
      <c r="F93" s="56">
        <f>Monthly!AH95</f>
        <v>1685968.1070000001</v>
      </c>
      <c r="G93" s="56">
        <f>Monthly!AW95</f>
        <v>1805306.1373500004</v>
      </c>
      <c r="H93" s="56">
        <f>Monthly!BL95</f>
        <v>1930611.0692175007</v>
      </c>
      <c r="I93" s="56">
        <f>Monthly!CA95</f>
        <v>2062181.2476783758</v>
      </c>
      <c r="J93" s="56">
        <f>Monthly!CP95</f>
        <v>2200329.9350622944</v>
      </c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56"/>
      <c r="AB93" s="56"/>
      <c r="AC93" s="56"/>
      <c r="AD93" s="56"/>
      <c r="AE93" s="56"/>
      <c r="AF93" s="56"/>
      <c r="AG93" s="56"/>
      <c r="AH93" s="56"/>
      <c r="AI93" s="56"/>
      <c r="AJ93" s="56"/>
      <c r="AK93" s="56"/>
      <c r="AL93" s="56"/>
      <c r="AM93" s="56"/>
      <c r="AN93" s="56"/>
      <c r="AO93" s="56"/>
      <c r="AP93" s="56"/>
      <c r="AQ93" s="56"/>
      <c r="AR93" s="56"/>
      <c r="AS93" s="56"/>
      <c r="AT93" s="56"/>
      <c r="AU93" s="56"/>
      <c r="AV93" s="56"/>
      <c r="AW93" s="56"/>
      <c r="AX93" s="56"/>
      <c r="AY93" s="56"/>
      <c r="AZ93" s="56"/>
      <c r="BA93" s="56"/>
    </row>
    <row r="94" spans="1:53" s="47" customFormat="1" x14ac:dyDescent="0.35"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55"/>
      <c r="AZ94" s="55"/>
      <c r="BA94" s="55"/>
    </row>
    <row r="95" spans="1:53" s="49" customFormat="1" ht="16" thickBot="1" x14ac:dyDescent="0.4">
      <c r="A95" s="49" t="s">
        <v>151</v>
      </c>
      <c r="B95" s="57"/>
      <c r="C95" s="57">
        <f t="shared" ref="C95:J95" si="23">C91-C93</f>
        <v>5629092.4068749994</v>
      </c>
      <c r="D95" s="57">
        <f t="shared" si="23"/>
        <v>4010554.0518749999</v>
      </c>
      <c r="E95" s="57">
        <f t="shared" si="23"/>
        <v>4041339.8025000002</v>
      </c>
      <c r="F95" s="57">
        <f t="shared" si="23"/>
        <v>4676175.6930000028</v>
      </c>
      <c r="G95" s="57">
        <f t="shared" si="23"/>
        <v>5007169.8526500016</v>
      </c>
      <c r="H95" s="57">
        <f t="shared" si="23"/>
        <v>5354713.7202824987</v>
      </c>
      <c r="I95" s="57">
        <f t="shared" si="23"/>
        <v>5719634.7812966257</v>
      </c>
      <c r="J95" s="57">
        <f t="shared" si="23"/>
        <v>6102801.895361457</v>
      </c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  <c r="AK95" s="57"/>
      <c r="AL95" s="57"/>
      <c r="AM95" s="57"/>
      <c r="AN95" s="57"/>
      <c r="AO95" s="57"/>
      <c r="AP95" s="57"/>
      <c r="AQ95" s="57"/>
      <c r="AR95" s="57"/>
      <c r="AS95" s="57"/>
      <c r="AT95" s="57"/>
      <c r="AU95" s="57"/>
      <c r="AV95" s="57"/>
      <c r="AW95" s="57"/>
      <c r="AX95" s="57"/>
      <c r="AY95" s="57"/>
      <c r="AZ95" s="57"/>
      <c r="BA95" s="57"/>
    </row>
    <row r="96" spans="1:53" s="47" customFormat="1" x14ac:dyDescent="0.35"/>
    <row r="97" spans="1:53" s="127" customFormat="1" ht="18" x14ac:dyDescent="0.4">
      <c r="A97" s="125" t="s">
        <v>281</v>
      </c>
    </row>
    <row r="98" spans="1:53" s="128" customFormat="1" ht="18" x14ac:dyDescent="0.4">
      <c r="A98" s="125" t="s">
        <v>259</v>
      </c>
    </row>
    <row r="99" spans="1:53" s="128" customFormat="1" ht="18" x14ac:dyDescent="0.4">
      <c r="A99" s="125" t="s">
        <v>268</v>
      </c>
    </row>
    <row r="100" spans="1:53" x14ac:dyDescent="0.35">
      <c r="A100" s="29"/>
    </row>
    <row r="101" spans="1:53" s="66" customFormat="1" x14ac:dyDescent="0.35">
      <c r="A101" s="39"/>
      <c r="B101" s="40"/>
      <c r="C101" s="40" t="str">
        <f t="shared" ref="C101:J103" si="24">C5</f>
        <v>Audited</v>
      </c>
      <c r="D101" s="40" t="str">
        <f t="shared" si="24"/>
        <v>Audited</v>
      </c>
      <c r="E101" s="40" t="str">
        <f t="shared" si="24"/>
        <v>Audited</v>
      </c>
      <c r="F101" s="40" t="str">
        <f t="shared" si="24"/>
        <v>Projected</v>
      </c>
      <c r="G101" s="40" t="str">
        <f t="shared" si="24"/>
        <v>Projected</v>
      </c>
      <c r="H101" s="40" t="str">
        <f t="shared" si="24"/>
        <v>Projected</v>
      </c>
      <c r="I101" s="40" t="str">
        <f t="shared" si="24"/>
        <v>Projected</v>
      </c>
      <c r="J101" s="40" t="str">
        <f t="shared" si="24"/>
        <v>Projected</v>
      </c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</row>
    <row r="102" spans="1:53" s="67" customFormat="1" x14ac:dyDescent="0.35">
      <c r="A102" s="39"/>
      <c r="B102" s="40"/>
      <c r="C102" s="40" t="str">
        <f t="shared" si="24"/>
        <v>Annual</v>
      </c>
      <c r="D102" s="40" t="str">
        <f t="shared" si="24"/>
        <v>Annual</v>
      </c>
      <c r="E102" s="40" t="str">
        <f t="shared" si="24"/>
        <v>Annual</v>
      </c>
      <c r="F102" s="40" t="str">
        <f t="shared" si="24"/>
        <v>Annual</v>
      </c>
      <c r="G102" s="40" t="str">
        <f t="shared" si="24"/>
        <v>Annual</v>
      </c>
      <c r="H102" s="40" t="str">
        <f t="shared" si="24"/>
        <v>Annual</v>
      </c>
      <c r="I102" s="40" t="str">
        <f t="shared" si="24"/>
        <v>Annual</v>
      </c>
      <c r="J102" s="40" t="str">
        <f t="shared" si="24"/>
        <v>Annual</v>
      </c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</row>
    <row r="103" spans="1:53" s="68" customFormat="1" x14ac:dyDescent="0.35">
      <c r="A103" s="41"/>
      <c r="B103" s="59"/>
      <c r="C103" s="41">
        <f t="shared" si="24"/>
        <v>2017</v>
      </c>
      <c r="D103" s="41">
        <f t="shared" si="24"/>
        <v>2018</v>
      </c>
      <c r="E103" s="41">
        <f t="shared" si="24"/>
        <v>2019</v>
      </c>
      <c r="F103" s="41">
        <f t="shared" si="24"/>
        <v>2020</v>
      </c>
      <c r="G103" s="41">
        <f t="shared" si="24"/>
        <v>2021</v>
      </c>
      <c r="H103" s="41">
        <f t="shared" si="24"/>
        <v>2022</v>
      </c>
      <c r="I103" s="41">
        <f t="shared" si="24"/>
        <v>2023</v>
      </c>
      <c r="J103" s="41">
        <f t="shared" si="24"/>
        <v>2024</v>
      </c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  <c r="AP103" s="43"/>
      <c r="AQ103" s="43"/>
      <c r="AR103" s="43"/>
      <c r="AS103" s="43"/>
      <c r="AT103" s="43"/>
      <c r="AU103" s="43"/>
      <c r="AV103" s="43"/>
      <c r="AW103" s="43"/>
      <c r="AX103" s="43"/>
      <c r="AY103" s="43"/>
      <c r="AZ103" s="43"/>
      <c r="BA103" s="43"/>
    </row>
    <row r="104" spans="1:53" x14ac:dyDescent="0.35">
      <c r="A104" s="30"/>
    </row>
    <row r="105" spans="1:53" x14ac:dyDescent="0.35">
      <c r="A105" s="38" t="s">
        <v>85</v>
      </c>
    </row>
    <row r="106" spans="1:53" ht="18" x14ac:dyDescent="0.4">
      <c r="A106" s="125"/>
    </row>
    <row r="107" spans="1:53" s="60" customFormat="1" x14ac:dyDescent="0.35">
      <c r="A107" s="31" t="s">
        <v>151</v>
      </c>
      <c r="B107" s="54"/>
      <c r="C107" s="54">
        <f>C95</f>
        <v>5629092.4068749994</v>
      </c>
      <c r="D107" s="54">
        <f>D95</f>
        <v>4010554.0518749999</v>
      </c>
      <c r="E107" s="54">
        <f t="shared" ref="E107:J107" si="25">E95</f>
        <v>4041339.8025000002</v>
      </c>
      <c r="F107" s="54">
        <f t="shared" si="25"/>
        <v>4676175.6930000028</v>
      </c>
      <c r="G107" s="54">
        <f t="shared" si="25"/>
        <v>5007169.8526500016</v>
      </c>
      <c r="H107" s="54">
        <f t="shared" si="25"/>
        <v>5354713.7202824987</v>
      </c>
      <c r="I107" s="54">
        <f t="shared" si="25"/>
        <v>5719634.7812966257</v>
      </c>
      <c r="J107" s="54">
        <f t="shared" si="25"/>
        <v>6102801.895361457</v>
      </c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AW107" s="54"/>
      <c r="AX107" s="54"/>
      <c r="AY107" s="54"/>
      <c r="AZ107" s="54"/>
      <c r="BA107" s="54"/>
    </row>
    <row r="108" spans="1:53" x14ac:dyDescent="0.35">
      <c r="A108" s="30"/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46"/>
      <c r="AU108" s="46"/>
      <c r="AV108" s="46"/>
      <c r="AW108" s="46"/>
      <c r="AX108" s="46"/>
      <c r="AY108" s="46"/>
      <c r="AZ108" s="46"/>
      <c r="BA108" s="46"/>
    </row>
    <row r="109" spans="1:53" x14ac:dyDescent="0.35">
      <c r="A109" s="37" t="s">
        <v>144</v>
      </c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  <c r="AO109" s="46"/>
      <c r="AP109" s="46"/>
      <c r="AQ109" s="46"/>
      <c r="AR109" s="46"/>
      <c r="AS109" s="46"/>
      <c r="AT109" s="46"/>
      <c r="AU109" s="46"/>
      <c r="AV109" s="46"/>
      <c r="AW109" s="46"/>
      <c r="AX109" s="46"/>
      <c r="AY109" s="46"/>
      <c r="AZ109" s="46"/>
      <c r="BA109" s="46"/>
    </row>
    <row r="110" spans="1:53" x14ac:dyDescent="0.35">
      <c r="A110" s="32" t="s">
        <v>141</v>
      </c>
      <c r="C110" s="47">
        <f>Monthly!C112</f>
        <v>24000</v>
      </c>
      <c r="D110" s="47">
        <f>Monthly!D112</f>
        <v>24000</v>
      </c>
      <c r="E110" s="55">
        <f>Monthly!S112</f>
        <v>24000</v>
      </c>
      <c r="F110" s="55">
        <f>Monthly!AH112</f>
        <v>24000</v>
      </c>
      <c r="G110" s="55">
        <f>Monthly!AW112</f>
        <v>24000</v>
      </c>
      <c r="H110" s="55">
        <f>Monthly!BL112</f>
        <v>24000</v>
      </c>
      <c r="I110" s="55">
        <f>Monthly!CA112</f>
        <v>24000</v>
      </c>
      <c r="J110" s="55">
        <f>Monthly!CP112</f>
        <v>24000</v>
      </c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  <c r="AG110" s="47"/>
      <c r="AH110" s="47"/>
      <c r="AI110" s="47"/>
      <c r="AJ110" s="47"/>
      <c r="AK110" s="47"/>
      <c r="AL110" s="47"/>
      <c r="AM110" s="47"/>
      <c r="AN110" s="47"/>
      <c r="AO110" s="47"/>
      <c r="AP110" s="47"/>
      <c r="AQ110" s="47"/>
      <c r="AR110" s="47"/>
      <c r="AS110" s="47"/>
      <c r="AT110" s="47"/>
      <c r="AU110" s="47"/>
      <c r="AV110" s="47"/>
      <c r="AW110" s="47"/>
      <c r="AX110" s="47"/>
      <c r="AY110" s="47"/>
      <c r="AZ110" s="47"/>
      <c r="BA110" s="47"/>
    </row>
    <row r="111" spans="1:53" x14ac:dyDescent="0.35">
      <c r="A111" s="32" t="s">
        <v>16</v>
      </c>
      <c r="C111" s="47">
        <f t="shared" ref="C111:J111" si="26">C84</f>
        <v>322109</v>
      </c>
      <c r="D111" s="47">
        <f t="shared" si="26"/>
        <v>389202</v>
      </c>
      <c r="E111" s="47">
        <f t="shared" si="26"/>
        <v>528300</v>
      </c>
      <c r="F111" s="47">
        <f t="shared" si="26"/>
        <v>528300</v>
      </c>
      <c r="G111" s="47">
        <f t="shared" si="26"/>
        <v>528300</v>
      </c>
      <c r="H111" s="47">
        <f t="shared" si="26"/>
        <v>528300</v>
      </c>
      <c r="I111" s="47">
        <f t="shared" si="26"/>
        <v>528300</v>
      </c>
      <c r="J111" s="47">
        <f t="shared" si="26"/>
        <v>528300</v>
      </c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  <c r="AF111" s="47"/>
      <c r="AG111" s="47"/>
      <c r="AH111" s="47"/>
      <c r="AI111" s="47"/>
      <c r="AJ111" s="47"/>
      <c r="AK111" s="47"/>
      <c r="AL111" s="47"/>
      <c r="AM111" s="47"/>
      <c r="AN111" s="47"/>
      <c r="AO111" s="47"/>
      <c r="AP111" s="47"/>
      <c r="AQ111" s="47"/>
      <c r="AR111" s="47"/>
      <c r="AS111" s="47"/>
      <c r="AT111" s="47"/>
      <c r="AU111" s="47"/>
      <c r="AV111" s="47"/>
      <c r="AW111" s="47"/>
      <c r="AX111" s="47"/>
      <c r="AY111" s="47"/>
      <c r="AZ111" s="47"/>
      <c r="BA111" s="47"/>
    </row>
    <row r="112" spans="1:53" s="61" customFormat="1" x14ac:dyDescent="0.35">
      <c r="A112" s="33" t="s">
        <v>142</v>
      </c>
      <c r="C112" s="56">
        <f t="shared" ref="C112:J112" si="27">C93</f>
        <v>2029536.7181250001</v>
      </c>
      <c r="D112" s="56">
        <f t="shared" si="27"/>
        <v>1445982.0731250001</v>
      </c>
      <c r="E112" s="56">
        <f t="shared" si="27"/>
        <v>1457081.6975</v>
      </c>
      <c r="F112" s="56">
        <f t="shared" si="27"/>
        <v>1685968.1070000001</v>
      </c>
      <c r="G112" s="56">
        <f t="shared" si="27"/>
        <v>1805306.1373500004</v>
      </c>
      <c r="H112" s="56">
        <f t="shared" si="27"/>
        <v>1930611.0692175007</v>
      </c>
      <c r="I112" s="56">
        <f t="shared" si="27"/>
        <v>2062181.2476783758</v>
      </c>
      <c r="J112" s="56">
        <f t="shared" si="27"/>
        <v>2200329.9350622944</v>
      </c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56"/>
      <c r="AA112" s="56"/>
      <c r="AB112" s="56"/>
      <c r="AC112" s="56"/>
      <c r="AD112" s="56"/>
      <c r="AE112" s="56"/>
      <c r="AF112" s="56"/>
      <c r="AG112" s="56"/>
      <c r="AH112" s="56"/>
      <c r="AI112" s="56"/>
      <c r="AJ112" s="56"/>
      <c r="AK112" s="56"/>
      <c r="AL112" s="56"/>
      <c r="AM112" s="56"/>
      <c r="AN112" s="56"/>
      <c r="AO112" s="56"/>
      <c r="AP112" s="56"/>
      <c r="AQ112" s="56"/>
      <c r="AR112" s="56"/>
      <c r="AS112" s="56"/>
      <c r="AT112" s="56"/>
      <c r="AU112" s="56"/>
      <c r="AV112" s="56"/>
      <c r="AW112" s="56"/>
      <c r="AX112" s="56"/>
      <c r="AY112" s="56"/>
      <c r="AZ112" s="56"/>
      <c r="BA112" s="56"/>
    </row>
    <row r="113" spans="1:53" x14ac:dyDescent="0.35">
      <c r="A113" s="32"/>
      <c r="C113" s="55">
        <f>SUM(C110:C112)</f>
        <v>2375645.7181250001</v>
      </c>
      <c r="D113" s="55">
        <f>SUM(D110:D112)</f>
        <v>1859184.0731250001</v>
      </c>
      <c r="E113" s="55">
        <f t="shared" ref="E113:J113" si="28">SUM(E110:E112)</f>
        <v>2009381.6975</v>
      </c>
      <c r="F113" s="55">
        <f t="shared" si="28"/>
        <v>2238268.1069999998</v>
      </c>
      <c r="G113" s="55">
        <f t="shared" si="28"/>
        <v>2357606.1373500004</v>
      </c>
      <c r="H113" s="55">
        <f t="shared" si="28"/>
        <v>2482911.0692175007</v>
      </c>
      <c r="I113" s="55">
        <f t="shared" si="28"/>
        <v>2614481.2476783758</v>
      </c>
      <c r="J113" s="55">
        <f t="shared" si="28"/>
        <v>2752629.9350622944</v>
      </c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  <c r="AF113" s="47"/>
      <c r="AG113" s="47"/>
      <c r="AH113" s="47"/>
      <c r="AI113" s="47"/>
      <c r="AJ113" s="47"/>
      <c r="AK113" s="47"/>
      <c r="AL113" s="47"/>
      <c r="AM113" s="47"/>
      <c r="AN113" s="47"/>
      <c r="AO113" s="47"/>
      <c r="AP113" s="47"/>
      <c r="AQ113" s="47"/>
      <c r="AR113" s="47"/>
      <c r="AS113" s="47"/>
      <c r="AT113" s="47"/>
      <c r="AU113" s="47"/>
      <c r="AV113" s="47"/>
      <c r="AW113" s="47"/>
      <c r="AX113" s="47"/>
      <c r="AY113" s="47"/>
      <c r="AZ113" s="47"/>
      <c r="BA113" s="47"/>
    </row>
    <row r="114" spans="1:53" x14ac:dyDescent="0.35">
      <c r="A114" s="32"/>
      <c r="B114" s="47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  <c r="AF114" s="47"/>
      <c r="AG114" s="47"/>
      <c r="AH114" s="47"/>
      <c r="AI114" s="47"/>
      <c r="AJ114" s="47"/>
      <c r="AK114" s="47"/>
      <c r="AL114" s="47"/>
      <c r="AM114" s="47"/>
      <c r="AN114" s="47"/>
      <c r="AO114" s="47"/>
      <c r="AP114" s="47"/>
      <c r="AQ114" s="47"/>
      <c r="AR114" s="47"/>
      <c r="AS114" s="47"/>
      <c r="AT114" s="47"/>
      <c r="AU114" s="47"/>
      <c r="AV114" s="47"/>
      <c r="AW114" s="47"/>
      <c r="AX114" s="47"/>
      <c r="AY114" s="47"/>
      <c r="AZ114" s="47"/>
      <c r="BA114" s="47"/>
    </row>
    <row r="115" spans="1:53" s="62" customFormat="1" x14ac:dyDescent="0.35">
      <c r="A115" s="36" t="s">
        <v>53</v>
      </c>
      <c r="B115" s="63"/>
      <c r="C115" s="63">
        <f>C107+C113</f>
        <v>8004738.125</v>
      </c>
      <c r="D115" s="63">
        <f>D107+D113</f>
        <v>5869738.125</v>
      </c>
      <c r="E115" s="63">
        <f t="shared" ref="E115:J115" si="29">E107+E113</f>
        <v>6050721.5</v>
      </c>
      <c r="F115" s="63">
        <f t="shared" si="29"/>
        <v>6914443.8000000026</v>
      </c>
      <c r="G115" s="63">
        <f t="shared" si="29"/>
        <v>7364775.9900000021</v>
      </c>
      <c r="H115" s="63">
        <f t="shared" si="29"/>
        <v>7837624.7895</v>
      </c>
      <c r="I115" s="63">
        <f t="shared" si="29"/>
        <v>8334116.0289750015</v>
      </c>
      <c r="J115" s="63">
        <f t="shared" si="29"/>
        <v>8855431.8304237518</v>
      </c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  <c r="AZ115" s="63"/>
      <c r="BA115" s="63"/>
    </row>
    <row r="116" spans="1:53" x14ac:dyDescent="0.35">
      <c r="A116" s="32"/>
      <c r="B116" s="47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  <c r="AG116" s="47"/>
      <c r="AH116" s="47"/>
      <c r="AI116" s="47"/>
      <c r="AJ116" s="47"/>
      <c r="AK116" s="47"/>
      <c r="AL116" s="47"/>
      <c r="AM116" s="47"/>
      <c r="AN116" s="47"/>
      <c r="AO116" s="47"/>
      <c r="AP116" s="47"/>
      <c r="AQ116" s="47"/>
      <c r="AR116" s="47"/>
      <c r="AS116" s="47"/>
      <c r="AT116" s="47"/>
      <c r="AU116" s="47"/>
      <c r="AV116" s="47"/>
      <c r="AW116" s="47"/>
      <c r="AX116" s="47"/>
      <c r="AY116" s="47"/>
      <c r="AZ116" s="47"/>
      <c r="BA116" s="47"/>
    </row>
    <row r="117" spans="1:53" x14ac:dyDescent="0.35">
      <c r="A117" s="35" t="s">
        <v>146</v>
      </c>
      <c r="B117" s="73"/>
      <c r="C117" s="72">
        <f>C115/C$62</f>
        <v>0.40023690625000002</v>
      </c>
      <c r="D117" s="72">
        <f>D115/D$62</f>
        <v>0.32609656250000002</v>
      </c>
      <c r="E117" s="72">
        <f t="shared" ref="E117:J117" si="30">E115/E$62</f>
        <v>0.32041100387889376</v>
      </c>
      <c r="F117" s="72">
        <f t="shared" si="30"/>
        <v>0.33594452461119134</v>
      </c>
      <c r="G117" s="72">
        <f t="shared" si="30"/>
        <v>0.34078506913427553</v>
      </c>
      <c r="H117" s="72">
        <f t="shared" si="30"/>
        <v>0.34539511153721275</v>
      </c>
      <c r="I117" s="72">
        <f t="shared" si="30"/>
        <v>0.34978562811143882</v>
      </c>
      <c r="J117" s="72">
        <f t="shared" si="30"/>
        <v>0.35396707246784459</v>
      </c>
      <c r="K117" s="72"/>
      <c r="L117" s="72"/>
      <c r="M117" s="72"/>
      <c r="N117" s="72"/>
      <c r="O117" s="72"/>
      <c r="P117" s="72"/>
      <c r="Q117" s="72"/>
      <c r="R117" s="72"/>
      <c r="S117" s="72"/>
      <c r="T117" s="72"/>
      <c r="U117" s="72"/>
      <c r="V117" s="72"/>
      <c r="W117" s="72"/>
      <c r="X117" s="72"/>
      <c r="Y117" s="72"/>
      <c r="Z117" s="72"/>
      <c r="AA117" s="72"/>
      <c r="AB117" s="72"/>
      <c r="AC117" s="72"/>
      <c r="AD117" s="72"/>
      <c r="AE117" s="72"/>
      <c r="AF117" s="72"/>
      <c r="AG117" s="72"/>
      <c r="AH117" s="72"/>
      <c r="AI117" s="72"/>
      <c r="AJ117" s="72"/>
      <c r="AK117" s="72"/>
      <c r="AL117" s="72"/>
      <c r="AM117" s="72"/>
      <c r="AN117" s="72"/>
      <c r="AO117" s="72"/>
      <c r="AP117" s="72"/>
      <c r="AQ117" s="72"/>
      <c r="AR117" s="72"/>
      <c r="AS117" s="72"/>
      <c r="AT117" s="72"/>
      <c r="AU117" s="72"/>
      <c r="AV117" s="72"/>
      <c r="AW117" s="72"/>
      <c r="AX117" s="72"/>
      <c r="AY117" s="72"/>
      <c r="AZ117" s="72"/>
      <c r="BA117" s="72"/>
    </row>
    <row r="118" spans="1:53" x14ac:dyDescent="0.35">
      <c r="A118" s="32"/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  <c r="AF118" s="47"/>
      <c r="AG118" s="47"/>
      <c r="AH118" s="47"/>
      <c r="AI118" s="47"/>
      <c r="AJ118" s="47"/>
      <c r="AK118" s="47"/>
      <c r="AL118" s="47"/>
      <c r="AM118" s="47"/>
      <c r="AN118" s="47"/>
      <c r="AO118" s="47"/>
      <c r="AP118" s="47"/>
      <c r="AQ118" s="47"/>
      <c r="AR118" s="47"/>
      <c r="AS118" s="47"/>
      <c r="AT118" s="47"/>
      <c r="AU118" s="47"/>
      <c r="AV118" s="47"/>
      <c r="AW118" s="47"/>
      <c r="AX118" s="47"/>
      <c r="AY118" s="47"/>
      <c r="AZ118" s="47"/>
      <c r="BA118" s="47"/>
    </row>
    <row r="119" spans="1:53" x14ac:dyDescent="0.35">
      <c r="A119" s="31" t="s">
        <v>143</v>
      </c>
      <c r="B119" s="47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  <c r="AF119" s="47"/>
      <c r="AG119" s="47"/>
      <c r="AH119" s="47"/>
      <c r="AI119" s="47"/>
      <c r="AJ119" s="47"/>
      <c r="AK119" s="47"/>
      <c r="AL119" s="47"/>
      <c r="AM119" s="47"/>
      <c r="AN119" s="47"/>
      <c r="AO119" s="47"/>
      <c r="AP119" s="47"/>
      <c r="AQ119" s="47"/>
      <c r="AR119" s="47"/>
      <c r="AS119" s="47"/>
      <c r="AT119" s="47"/>
      <c r="AU119" s="47"/>
      <c r="AV119" s="47"/>
      <c r="AW119" s="47"/>
      <c r="AX119" s="47"/>
      <c r="AY119" s="47"/>
      <c r="AZ119" s="47"/>
      <c r="BA119" s="47"/>
    </row>
    <row r="120" spans="1:53" x14ac:dyDescent="0.35">
      <c r="A120" s="32"/>
      <c r="B120" s="47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  <c r="AF120" s="47"/>
      <c r="AG120" s="47"/>
      <c r="AH120" s="47"/>
      <c r="AI120" s="47"/>
      <c r="AJ120" s="47"/>
      <c r="AK120" s="47"/>
      <c r="AL120" s="47"/>
      <c r="AM120" s="47"/>
      <c r="AN120" s="47"/>
      <c r="AO120" s="47"/>
      <c r="AP120" s="47"/>
      <c r="AQ120" s="47"/>
      <c r="AR120" s="47"/>
      <c r="AS120" s="47"/>
      <c r="AT120" s="47"/>
      <c r="AU120" s="47"/>
      <c r="AV120" s="47"/>
      <c r="AW120" s="47"/>
      <c r="AX120" s="47"/>
      <c r="AY120" s="47"/>
      <c r="AZ120" s="47"/>
      <c r="BA120" s="47"/>
    </row>
    <row r="121" spans="1:53" x14ac:dyDescent="0.35">
      <c r="A121" s="47" t="s">
        <v>145</v>
      </c>
      <c r="B121" s="47"/>
      <c r="C121" s="55">
        <f t="shared" ref="C121:J121" si="31">C79</f>
        <v>0</v>
      </c>
      <c r="D121" s="55">
        <f t="shared" si="31"/>
        <v>0</v>
      </c>
      <c r="E121" s="55">
        <f t="shared" si="31"/>
        <v>0</v>
      </c>
      <c r="F121" s="55">
        <f t="shared" si="31"/>
        <v>0</v>
      </c>
      <c r="G121" s="55">
        <f t="shared" si="31"/>
        <v>0</v>
      </c>
      <c r="H121" s="55">
        <f t="shared" si="31"/>
        <v>0</v>
      </c>
      <c r="I121" s="55">
        <f t="shared" si="31"/>
        <v>0</v>
      </c>
      <c r="J121" s="55">
        <f t="shared" si="31"/>
        <v>0</v>
      </c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  <c r="AF121" s="47"/>
      <c r="AG121" s="47"/>
      <c r="AH121" s="47"/>
      <c r="AI121" s="47"/>
      <c r="AJ121" s="47"/>
      <c r="AK121" s="47"/>
      <c r="AL121" s="47"/>
      <c r="AM121" s="47"/>
      <c r="AN121" s="47"/>
      <c r="AO121" s="47"/>
      <c r="AP121" s="47"/>
      <c r="AQ121" s="47"/>
      <c r="AR121" s="47"/>
      <c r="AS121" s="47"/>
      <c r="AT121" s="47"/>
      <c r="AU121" s="47"/>
      <c r="AV121" s="47"/>
      <c r="AW121" s="47"/>
      <c r="AX121" s="47"/>
      <c r="AY121" s="47"/>
      <c r="AZ121" s="47"/>
      <c r="BA121" s="47"/>
    </row>
    <row r="122" spans="1:53" x14ac:dyDescent="0.35">
      <c r="A122" s="47" t="s">
        <v>239</v>
      </c>
      <c r="B122" s="47"/>
      <c r="C122" s="55">
        <f>Monthly!C124</f>
        <v>0</v>
      </c>
      <c r="D122" s="55">
        <f>Monthly!D124</f>
        <v>0</v>
      </c>
      <c r="E122" s="55">
        <f>Monthly!S124</f>
        <v>0</v>
      </c>
      <c r="F122" s="55">
        <f>Monthly!AH124</f>
        <v>0</v>
      </c>
      <c r="G122" s="55">
        <f>Monthly!AW124</f>
        <v>0</v>
      </c>
      <c r="H122" s="55">
        <f>Monthly!BL124</f>
        <v>0</v>
      </c>
      <c r="I122" s="55">
        <f>Monthly!CA124</f>
        <v>0</v>
      </c>
      <c r="J122" s="55">
        <f>Monthly!CP124</f>
        <v>0</v>
      </c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  <c r="AF122" s="47"/>
      <c r="AG122" s="47"/>
      <c r="AH122" s="47"/>
      <c r="AI122" s="47"/>
      <c r="AJ122" s="47"/>
      <c r="AK122" s="47"/>
      <c r="AL122" s="47"/>
      <c r="AM122" s="47"/>
      <c r="AN122" s="47"/>
      <c r="AO122" s="47"/>
      <c r="AP122" s="47"/>
      <c r="AQ122" s="47"/>
      <c r="AR122" s="47"/>
      <c r="AS122" s="47"/>
      <c r="AT122" s="47"/>
      <c r="AU122" s="47"/>
      <c r="AV122" s="47"/>
      <c r="AW122" s="47"/>
      <c r="AX122" s="47"/>
      <c r="AY122" s="47"/>
      <c r="AZ122" s="47"/>
      <c r="BA122" s="47"/>
    </row>
    <row r="123" spans="1:53" ht="16" customHeight="1" x14ac:dyDescent="0.35">
      <c r="A123" s="47" t="s">
        <v>132</v>
      </c>
      <c r="B123" s="47"/>
      <c r="C123" s="55">
        <f>C80</f>
        <v>12000</v>
      </c>
      <c r="D123" s="55">
        <f>D80</f>
        <v>90000</v>
      </c>
      <c r="E123" s="55">
        <f>E80</f>
        <v>0</v>
      </c>
      <c r="F123" s="55">
        <f>Monthly!AH125</f>
        <v>0</v>
      </c>
      <c r="G123" s="55">
        <f>Monthly!AW125</f>
        <v>0</v>
      </c>
      <c r="H123" s="55">
        <f>Monthly!BL125</f>
        <v>0</v>
      </c>
      <c r="I123" s="55">
        <f>Monthly!CA125</f>
        <v>0</v>
      </c>
      <c r="J123" s="55">
        <f>Monthly!CP125</f>
        <v>0</v>
      </c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  <c r="AF123" s="47"/>
      <c r="AG123" s="47"/>
      <c r="AH123" s="47"/>
      <c r="AI123" s="47"/>
      <c r="AJ123" s="47"/>
      <c r="AK123" s="47"/>
      <c r="AL123" s="47"/>
      <c r="AM123" s="47"/>
      <c r="AN123" s="47"/>
      <c r="AO123" s="47"/>
      <c r="AP123" s="47"/>
      <c r="AQ123" s="47"/>
      <c r="AR123" s="47"/>
      <c r="AS123" s="47"/>
      <c r="AT123" s="47"/>
      <c r="AU123" s="47"/>
      <c r="AV123" s="47"/>
      <c r="AW123" s="47"/>
      <c r="AX123" s="47"/>
      <c r="AY123" s="47"/>
      <c r="AZ123" s="47"/>
      <c r="BA123" s="47"/>
    </row>
    <row r="124" spans="1:53" ht="16" customHeight="1" x14ac:dyDescent="0.35">
      <c r="A124" s="47" t="s">
        <v>135</v>
      </c>
      <c r="B124" s="47"/>
      <c r="C124" s="55">
        <f t="shared" ref="C124:J124" si="32">C85</f>
        <v>3840</v>
      </c>
      <c r="D124" s="55">
        <f t="shared" si="32"/>
        <v>4840</v>
      </c>
      <c r="E124" s="55">
        <f t="shared" si="32"/>
        <v>2400</v>
      </c>
      <c r="F124" s="55">
        <f t="shared" si="32"/>
        <v>2400</v>
      </c>
      <c r="G124" s="55">
        <f t="shared" si="32"/>
        <v>2400</v>
      </c>
      <c r="H124" s="55">
        <f t="shared" si="32"/>
        <v>2400</v>
      </c>
      <c r="I124" s="55">
        <f t="shared" si="32"/>
        <v>2400</v>
      </c>
      <c r="J124" s="55">
        <f t="shared" si="32"/>
        <v>2400</v>
      </c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  <c r="AF124" s="47"/>
      <c r="AG124" s="47"/>
      <c r="AH124" s="47"/>
      <c r="AI124" s="47"/>
      <c r="AJ124" s="47"/>
      <c r="AK124" s="47"/>
      <c r="AL124" s="47"/>
      <c r="AM124" s="47"/>
      <c r="AN124" s="47"/>
      <c r="AO124" s="47"/>
      <c r="AP124" s="47"/>
      <c r="AQ124" s="47"/>
      <c r="AR124" s="47"/>
      <c r="AS124" s="47"/>
      <c r="AT124" s="47"/>
      <c r="AU124" s="47"/>
      <c r="AV124" s="47"/>
      <c r="AW124" s="47"/>
      <c r="AX124" s="47"/>
      <c r="AY124" s="47"/>
      <c r="AZ124" s="47"/>
      <c r="BA124" s="47"/>
    </row>
    <row r="125" spans="1:53" s="61" customFormat="1" x14ac:dyDescent="0.35">
      <c r="A125" s="33" t="s">
        <v>123</v>
      </c>
      <c r="B125" s="48"/>
      <c r="C125" s="56">
        <f t="shared" ref="C125:J125" si="33">C89</f>
        <v>0</v>
      </c>
      <c r="D125" s="56">
        <f t="shared" si="33"/>
        <v>0</v>
      </c>
      <c r="E125" s="56">
        <f t="shared" si="33"/>
        <v>0</v>
      </c>
      <c r="F125" s="56">
        <f t="shared" si="33"/>
        <v>0</v>
      </c>
      <c r="G125" s="56">
        <f t="shared" si="33"/>
        <v>0</v>
      </c>
      <c r="H125" s="56">
        <f t="shared" si="33"/>
        <v>0</v>
      </c>
      <c r="I125" s="56">
        <f t="shared" si="33"/>
        <v>0</v>
      </c>
      <c r="J125" s="56">
        <f t="shared" si="33"/>
        <v>0</v>
      </c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  <c r="AG125" s="48"/>
      <c r="AH125" s="48"/>
      <c r="AI125" s="48"/>
      <c r="AJ125" s="48"/>
      <c r="AK125" s="48"/>
      <c r="AL125" s="48"/>
      <c r="AM125" s="48"/>
      <c r="AN125" s="48"/>
      <c r="AO125" s="48"/>
      <c r="AP125" s="48"/>
      <c r="AQ125" s="48"/>
      <c r="AR125" s="48"/>
      <c r="AS125" s="48"/>
      <c r="AT125" s="48"/>
      <c r="AU125" s="48"/>
      <c r="AV125" s="48"/>
      <c r="AW125" s="48"/>
      <c r="AX125" s="48"/>
      <c r="AY125" s="48"/>
      <c r="AZ125" s="48"/>
      <c r="BA125" s="48"/>
    </row>
    <row r="126" spans="1:53" x14ac:dyDescent="0.35">
      <c r="A126" s="32"/>
      <c r="C126" s="55">
        <f>SUM(C121:C125)</f>
        <v>15840</v>
      </c>
      <c r="D126" s="55">
        <f>SUM(D121:D125)</f>
        <v>94840</v>
      </c>
      <c r="E126" s="55">
        <f t="shared" ref="E126:J126" si="34">SUM(E121:E125)</f>
        <v>2400</v>
      </c>
      <c r="F126" s="55">
        <f t="shared" si="34"/>
        <v>2400</v>
      </c>
      <c r="G126" s="55">
        <f t="shared" si="34"/>
        <v>2400</v>
      </c>
      <c r="H126" s="55">
        <f t="shared" si="34"/>
        <v>2400</v>
      </c>
      <c r="I126" s="55">
        <f t="shared" si="34"/>
        <v>2400</v>
      </c>
      <c r="J126" s="55">
        <f t="shared" si="34"/>
        <v>2400</v>
      </c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  <c r="AA126" s="47"/>
      <c r="AB126" s="47"/>
      <c r="AC126" s="47"/>
      <c r="AD126" s="47"/>
      <c r="AE126" s="47"/>
      <c r="AF126" s="47"/>
      <c r="AG126" s="47"/>
      <c r="AH126" s="47"/>
      <c r="AI126" s="47"/>
      <c r="AJ126" s="47"/>
      <c r="AK126" s="47"/>
      <c r="AL126" s="47"/>
      <c r="AM126" s="47"/>
      <c r="AN126" s="47"/>
      <c r="AO126" s="47"/>
      <c r="AP126" s="47"/>
      <c r="AQ126" s="47"/>
      <c r="AR126" s="47"/>
      <c r="AS126" s="47"/>
      <c r="AT126" s="47"/>
      <c r="AU126" s="47"/>
      <c r="AV126" s="47"/>
      <c r="AW126" s="47"/>
      <c r="AX126" s="47"/>
      <c r="AY126" s="47"/>
      <c r="AZ126" s="47"/>
      <c r="BA126" s="47"/>
    </row>
    <row r="127" spans="1:53" x14ac:dyDescent="0.35">
      <c r="A127" s="32"/>
    </row>
    <row r="128" spans="1:53" s="64" customFormat="1" ht="16" thickBot="1" x14ac:dyDescent="0.4">
      <c r="A128" s="34" t="s">
        <v>85</v>
      </c>
      <c r="B128" s="57"/>
      <c r="C128" s="57">
        <f t="shared" ref="C128:J128" si="35">C115+C126</f>
        <v>8020578.125</v>
      </c>
      <c r="D128" s="57">
        <f t="shared" si="35"/>
        <v>5964578.125</v>
      </c>
      <c r="E128" s="57">
        <f t="shared" si="35"/>
        <v>6053121.5</v>
      </c>
      <c r="F128" s="57">
        <f t="shared" si="35"/>
        <v>6916843.8000000026</v>
      </c>
      <c r="G128" s="57">
        <f t="shared" si="35"/>
        <v>7367175.9900000021</v>
      </c>
      <c r="H128" s="57">
        <f t="shared" si="35"/>
        <v>7840024.7895</v>
      </c>
      <c r="I128" s="57">
        <f t="shared" si="35"/>
        <v>8336516.0289750015</v>
      </c>
      <c r="J128" s="57">
        <f t="shared" si="35"/>
        <v>8857831.8304237518</v>
      </c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B128" s="57"/>
      <c r="AC128" s="57"/>
      <c r="AD128" s="57"/>
      <c r="AE128" s="57"/>
      <c r="AF128" s="57"/>
      <c r="AG128" s="57"/>
      <c r="AH128" s="57"/>
      <c r="AI128" s="57"/>
      <c r="AJ128" s="57"/>
      <c r="AK128" s="57"/>
      <c r="AL128" s="57"/>
      <c r="AM128" s="57"/>
      <c r="AN128" s="57"/>
      <c r="AO128" s="57"/>
      <c r="AP128" s="57"/>
      <c r="AQ128" s="57"/>
      <c r="AR128" s="57"/>
      <c r="AS128" s="57"/>
      <c r="AT128" s="57"/>
      <c r="AU128" s="57"/>
      <c r="AV128" s="57"/>
      <c r="AW128" s="57"/>
      <c r="AX128" s="57"/>
      <c r="AY128" s="57"/>
      <c r="AZ128" s="57"/>
      <c r="BA128" s="57"/>
    </row>
    <row r="129" spans="1:53" x14ac:dyDescent="0.35">
      <c r="A129" s="32"/>
    </row>
    <row r="130" spans="1:53" x14ac:dyDescent="0.35">
      <c r="A130" s="35" t="s">
        <v>147</v>
      </c>
      <c r="B130" s="73"/>
      <c r="C130" s="72">
        <f>C128/C$62</f>
        <v>0.40102890624999998</v>
      </c>
      <c r="D130" s="72">
        <f>D128/D$62</f>
        <v>0.3313654513888889</v>
      </c>
      <c r="E130" s="72">
        <f t="shared" ref="E130:J130" si="36">E128/E$62</f>
        <v>0.32053809391424071</v>
      </c>
      <c r="F130" s="72">
        <f t="shared" si="36"/>
        <v>0.33606113078840361</v>
      </c>
      <c r="G130" s="72">
        <f t="shared" si="36"/>
        <v>0.34089612263638241</v>
      </c>
      <c r="H130" s="72">
        <f t="shared" si="36"/>
        <v>0.34550087677731456</v>
      </c>
      <c r="I130" s="72">
        <f t="shared" si="36"/>
        <v>0.3498863569115358</v>
      </c>
      <c r="J130" s="72">
        <f t="shared" si="36"/>
        <v>0.35406300465841312</v>
      </c>
      <c r="K130" s="72"/>
      <c r="L130" s="72"/>
      <c r="M130" s="72"/>
      <c r="N130" s="72"/>
      <c r="O130" s="72"/>
      <c r="P130" s="72"/>
      <c r="Q130" s="72"/>
      <c r="R130" s="72"/>
      <c r="S130" s="72"/>
      <c r="T130" s="72"/>
      <c r="U130" s="72"/>
      <c r="V130" s="72"/>
      <c r="W130" s="72"/>
      <c r="X130" s="72"/>
      <c r="Y130" s="72"/>
      <c r="Z130" s="72"/>
      <c r="AA130" s="72"/>
      <c r="AB130" s="72"/>
      <c r="AC130" s="72"/>
      <c r="AD130" s="72"/>
      <c r="AE130" s="72"/>
      <c r="AF130" s="72"/>
      <c r="AG130" s="72"/>
      <c r="AH130" s="72"/>
      <c r="AI130" s="72"/>
      <c r="AJ130" s="72"/>
      <c r="AK130" s="72"/>
      <c r="AL130" s="72"/>
      <c r="AM130" s="72"/>
      <c r="AN130" s="72"/>
      <c r="AO130" s="72"/>
      <c r="AP130" s="72"/>
      <c r="AQ130" s="72"/>
      <c r="AR130" s="72"/>
      <c r="AS130" s="72"/>
      <c r="AT130" s="72"/>
      <c r="AU130" s="72"/>
      <c r="AV130" s="72"/>
      <c r="AW130" s="72"/>
      <c r="AX130" s="72"/>
      <c r="AY130" s="72"/>
      <c r="AZ130" s="72"/>
      <c r="BA130" s="72"/>
    </row>
    <row r="131" spans="1:53" x14ac:dyDescent="0.35">
      <c r="A131" s="35"/>
      <c r="B131" s="73"/>
      <c r="C131" s="72"/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  <c r="P131" s="72"/>
      <c r="Q131" s="72"/>
      <c r="R131" s="72"/>
      <c r="S131" s="72"/>
      <c r="T131" s="72"/>
      <c r="U131" s="72"/>
      <c r="V131" s="72"/>
      <c r="W131" s="72"/>
      <c r="X131" s="72"/>
      <c r="Y131" s="72"/>
      <c r="Z131" s="72"/>
      <c r="AA131" s="72"/>
      <c r="AB131" s="72"/>
      <c r="AC131" s="72"/>
      <c r="AD131" s="72"/>
      <c r="AE131" s="72"/>
      <c r="AF131" s="72"/>
      <c r="AG131" s="72"/>
      <c r="AH131" s="72"/>
      <c r="AI131" s="72"/>
      <c r="AJ131" s="72"/>
      <c r="AK131" s="72"/>
      <c r="AL131" s="72"/>
      <c r="AM131" s="72"/>
      <c r="AN131" s="72"/>
      <c r="AO131" s="72"/>
      <c r="AP131" s="72"/>
      <c r="AQ131" s="72"/>
      <c r="AR131" s="72"/>
      <c r="AS131" s="72"/>
      <c r="AT131" s="72"/>
      <c r="AU131" s="72"/>
      <c r="AV131" s="72"/>
      <c r="AW131" s="72"/>
      <c r="AX131" s="72"/>
      <c r="AY131" s="72"/>
      <c r="AZ131" s="72"/>
      <c r="BA131" s="72"/>
    </row>
    <row r="132" spans="1:53" x14ac:dyDescent="0.35">
      <c r="A132" s="38" t="s">
        <v>264</v>
      </c>
    </row>
    <row r="133" spans="1:53" ht="18" x14ac:dyDescent="0.4">
      <c r="A133" s="125"/>
    </row>
    <row r="134" spans="1:53" s="60" customFormat="1" x14ac:dyDescent="0.35">
      <c r="A134" s="31" t="s">
        <v>261</v>
      </c>
      <c r="B134" s="46"/>
      <c r="C134" s="46">
        <f>Assumptions!C266</f>
        <v>8000000</v>
      </c>
      <c r="D134" s="46">
        <f>Assumptions!D266</f>
        <v>8000000</v>
      </c>
      <c r="E134" s="46">
        <f>Monthly!S136</f>
        <v>9322125</v>
      </c>
      <c r="F134" s="46">
        <f>Monthly!AH136</f>
        <v>10051050.000000002</v>
      </c>
      <c r="G134" s="46">
        <f>Monthly!AW136</f>
        <v>10565602.500000002</v>
      </c>
      <c r="H134" s="46">
        <f>Monthly!BL136</f>
        <v>11105882.625000002</v>
      </c>
      <c r="I134" s="46">
        <f>Monthly!CA136</f>
        <v>11673176.756250003</v>
      </c>
      <c r="J134" s="46">
        <f>Monthly!CP136</f>
        <v>12268835.594062503</v>
      </c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  <c r="AJ134" s="46"/>
      <c r="AK134" s="46"/>
      <c r="AL134" s="46"/>
      <c r="AM134" s="46"/>
      <c r="AN134" s="46"/>
      <c r="AO134" s="46"/>
      <c r="AP134" s="46"/>
      <c r="AQ134" s="46"/>
      <c r="AR134" s="46"/>
      <c r="AS134" s="46"/>
      <c r="AT134" s="46"/>
      <c r="AU134" s="46"/>
      <c r="AV134" s="46"/>
      <c r="AW134" s="46"/>
      <c r="AX134" s="46"/>
      <c r="AY134" s="46"/>
      <c r="AZ134" s="46"/>
      <c r="BA134" s="46"/>
    </row>
    <row r="135" spans="1:53" x14ac:dyDescent="0.35">
      <c r="A135" s="30"/>
    </row>
    <row r="136" spans="1:53" x14ac:dyDescent="0.35">
      <c r="A136" s="10" t="str">
        <f>A134&amp;" as % of Net Revenue"</f>
        <v>Raw Ingredients &amp; Packaging Inventory as % of Net Revenue</v>
      </c>
      <c r="C136" s="53">
        <f>C134/C$62</f>
        <v>0.4</v>
      </c>
      <c r="D136" s="53">
        <f>D134/D$62</f>
        <v>0.44444444444444442</v>
      </c>
      <c r="E136" s="53">
        <f t="shared" ref="E136:J136" si="37">E134/E$62</f>
        <v>0.49364549823265419</v>
      </c>
      <c r="F136" s="53">
        <f t="shared" si="37"/>
        <v>0.48833938227877621</v>
      </c>
      <c r="G136" s="53">
        <f t="shared" si="37"/>
        <v>0.48889464978931069</v>
      </c>
      <c r="H136" s="53">
        <f t="shared" si="37"/>
        <v>0.48942347598981972</v>
      </c>
      <c r="I136" s="53">
        <f t="shared" si="37"/>
        <v>0.48992711999030447</v>
      </c>
      <c r="J136" s="53">
        <f t="shared" si="37"/>
        <v>0.4904067809431471</v>
      </c>
      <c r="K136" s="53"/>
      <c r="L136" s="53"/>
      <c r="M136" s="53"/>
      <c r="N136" s="53"/>
      <c r="O136" s="53"/>
      <c r="P136" s="53"/>
      <c r="Q136" s="53"/>
      <c r="R136" s="53"/>
      <c r="S136" s="53"/>
      <c r="T136" s="53"/>
      <c r="U136" s="53"/>
      <c r="V136" s="53"/>
      <c r="W136" s="53"/>
      <c r="X136" s="53"/>
      <c r="Y136" s="53"/>
      <c r="Z136" s="53"/>
      <c r="AA136" s="53"/>
      <c r="AB136" s="53"/>
      <c r="AC136" s="53"/>
      <c r="AD136" s="53"/>
      <c r="AE136" s="53"/>
      <c r="AF136" s="53"/>
      <c r="AG136" s="53"/>
      <c r="AH136" s="53"/>
      <c r="AI136" s="53"/>
      <c r="AJ136" s="53"/>
      <c r="AK136" s="53"/>
      <c r="AL136" s="53"/>
      <c r="AM136" s="53"/>
      <c r="AN136" s="53"/>
      <c r="AO136" s="53"/>
      <c r="AP136" s="53"/>
      <c r="AQ136" s="53"/>
      <c r="AR136" s="53"/>
      <c r="AS136" s="53"/>
      <c r="AT136" s="53"/>
      <c r="AU136" s="53"/>
      <c r="AV136" s="53"/>
      <c r="AW136" s="53"/>
      <c r="AX136" s="53"/>
      <c r="AY136" s="53"/>
      <c r="AZ136" s="53"/>
      <c r="BA136" s="53"/>
    </row>
    <row r="137" spans="1:53" x14ac:dyDescent="0.35">
      <c r="A137" s="10"/>
    </row>
    <row r="138" spans="1:53" s="60" customFormat="1" x14ac:dyDescent="0.35">
      <c r="A138" s="31" t="s">
        <v>262</v>
      </c>
      <c r="B138" s="46"/>
      <c r="C138" s="46">
        <f>Assumptions!C283</f>
        <v>1279906.25</v>
      </c>
      <c r="D138" s="46">
        <f>Assumptions!D283</f>
        <v>1304906.25</v>
      </c>
      <c r="E138" s="46">
        <f>Monthly!S140</f>
        <v>528000</v>
      </c>
      <c r="F138" s="46">
        <f>Monthly!AH140</f>
        <v>528000</v>
      </c>
      <c r="G138" s="46">
        <f>Monthly!AW140</f>
        <v>528000</v>
      </c>
      <c r="H138" s="46">
        <f>Monthly!BL140</f>
        <v>528000</v>
      </c>
      <c r="I138" s="46">
        <f>Monthly!CA140</f>
        <v>528000</v>
      </c>
      <c r="J138" s="46">
        <f>Monthly!CP140</f>
        <v>528000</v>
      </c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  <c r="AA138" s="46"/>
      <c r="AB138" s="46"/>
      <c r="AC138" s="46"/>
      <c r="AD138" s="46"/>
      <c r="AE138" s="46"/>
      <c r="AF138" s="46"/>
      <c r="AG138" s="46"/>
      <c r="AH138" s="46"/>
      <c r="AI138" s="46"/>
      <c r="AJ138" s="46"/>
      <c r="AK138" s="46"/>
      <c r="AL138" s="46"/>
      <c r="AM138" s="46"/>
      <c r="AN138" s="46"/>
      <c r="AO138" s="46"/>
      <c r="AP138" s="46"/>
      <c r="AQ138" s="46"/>
      <c r="AR138" s="46"/>
      <c r="AS138" s="46"/>
      <c r="AT138" s="46"/>
      <c r="AU138" s="46"/>
      <c r="AV138" s="46"/>
      <c r="AW138" s="46"/>
      <c r="AX138" s="46"/>
      <c r="AY138" s="46"/>
      <c r="AZ138" s="46"/>
      <c r="BA138" s="46"/>
    </row>
    <row r="139" spans="1:53" s="60" customFormat="1" x14ac:dyDescent="0.35">
      <c r="A139" s="31"/>
      <c r="B139" s="46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  <c r="AA139" s="46"/>
      <c r="AB139" s="46"/>
      <c r="AC139" s="46"/>
      <c r="AD139" s="46"/>
      <c r="AE139" s="46"/>
      <c r="AF139" s="46"/>
      <c r="AG139" s="46"/>
      <c r="AH139" s="46"/>
      <c r="AI139" s="46"/>
      <c r="AJ139" s="46"/>
      <c r="AK139" s="46"/>
      <c r="AL139" s="46"/>
      <c r="AM139" s="46"/>
      <c r="AN139" s="46"/>
      <c r="AO139" s="46"/>
      <c r="AP139" s="46"/>
      <c r="AQ139" s="46"/>
      <c r="AR139" s="46"/>
      <c r="AS139" s="46"/>
      <c r="AT139" s="46"/>
      <c r="AU139" s="46"/>
      <c r="AV139" s="46"/>
      <c r="AW139" s="46"/>
      <c r="AX139" s="46"/>
      <c r="AY139" s="46"/>
      <c r="AZ139" s="46"/>
      <c r="BA139" s="46"/>
    </row>
    <row r="140" spans="1:53" x14ac:dyDescent="0.35">
      <c r="A140" s="10" t="s">
        <v>257</v>
      </c>
      <c r="C140" s="53">
        <f t="shared" ref="C140:J140" si="38">C138/C$62</f>
        <v>6.3995312499999998E-2</v>
      </c>
      <c r="D140" s="53">
        <f t="shared" si="38"/>
        <v>7.2494791666666669E-2</v>
      </c>
      <c r="E140" s="53">
        <f t="shared" si="38"/>
        <v>2.7959807776321538E-2</v>
      </c>
      <c r="F140" s="53">
        <f t="shared" si="38"/>
        <v>2.5653358986692316E-2</v>
      </c>
      <c r="G140" s="53">
        <f t="shared" si="38"/>
        <v>2.4431770463516491E-2</v>
      </c>
      <c r="H140" s="53">
        <f t="shared" si="38"/>
        <v>2.3268352822396657E-2</v>
      </c>
      <c r="I140" s="53">
        <f t="shared" si="38"/>
        <v>2.2160336021330149E-2</v>
      </c>
      <c r="J140" s="53">
        <f t="shared" si="38"/>
        <v>2.1105081925076333E-2</v>
      </c>
      <c r="K140" s="53"/>
      <c r="L140" s="53"/>
      <c r="M140" s="53"/>
      <c r="N140" s="53"/>
      <c r="O140" s="53"/>
      <c r="P140" s="53"/>
      <c r="Q140" s="53"/>
      <c r="R140" s="53"/>
      <c r="S140" s="53"/>
      <c r="T140" s="53"/>
      <c r="U140" s="53"/>
      <c r="V140" s="53"/>
      <c r="W140" s="53"/>
      <c r="X140" s="53"/>
      <c r="Y140" s="53"/>
      <c r="Z140" s="53"/>
      <c r="AA140" s="53"/>
      <c r="AB140" s="53"/>
      <c r="AC140" s="53"/>
      <c r="AD140" s="53"/>
      <c r="AE140" s="53"/>
      <c r="AF140" s="53"/>
      <c r="AG140" s="53"/>
      <c r="AH140" s="53"/>
      <c r="AI140" s="53"/>
      <c r="AJ140" s="53"/>
      <c r="AK140" s="53"/>
      <c r="AL140" s="53"/>
      <c r="AM140" s="53"/>
      <c r="AN140" s="53"/>
      <c r="AO140" s="53"/>
      <c r="AP140" s="53"/>
      <c r="AQ140" s="53"/>
      <c r="AR140" s="53"/>
      <c r="AS140" s="53"/>
      <c r="AT140" s="53"/>
      <c r="AU140" s="53"/>
      <c r="AV140" s="53"/>
      <c r="AW140" s="53"/>
      <c r="AX140" s="53"/>
      <c r="AY140" s="53"/>
      <c r="AZ140" s="53"/>
      <c r="BA140" s="53"/>
    </row>
    <row r="141" spans="1:53" x14ac:dyDescent="0.35">
      <c r="A141" s="10"/>
    </row>
    <row r="142" spans="1:53" s="60" customFormat="1" x14ac:dyDescent="0.35">
      <c r="A142" s="31" t="s">
        <v>263</v>
      </c>
      <c r="B142" s="46"/>
      <c r="C142" s="46">
        <f>Assumptions!C298</f>
        <v>836915.625</v>
      </c>
      <c r="D142" s="46">
        <f>Assumptions!D298</f>
        <v>836915.625</v>
      </c>
      <c r="E142" s="46">
        <f>Monthly!S144</f>
        <v>504000</v>
      </c>
      <c r="F142" s="46">
        <f>Monthly!AH144</f>
        <v>504000</v>
      </c>
      <c r="G142" s="46">
        <f>Monthly!AW144</f>
        <v>504000</v>
      </c>
      <c r="H142" s="46">
        <f>Monthly!BL144</f>
        <v>504000</v>
      </c>
      <c r="I142" s="46">
        <f>Monthly!CA144</f>
        <v>504000</v>
      </c>
      <c r="J142" s="46">
        <f>Monthly!CP144</f>
        <v>504000</v>
      </c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  <c r="AA142" s="46"/>
      <c r="AB142" s="46"/>
      <c r="AC142" s="46"/>
      <c r="AD142" s="46"/>
      <c r="AE142" s="46"/>
      <c r="AF142" s="46"/>
      <c r="AG142" s="46"/>
      <c r="AH142" s="46"/>
      <c r="AI142" s="46"/>
      <c r="AJ142" s="46"/>
      <c r="AK142" s="46"/>
      <c r="AL142" s="46"/>
      <c r="AM142" s="46"/>
      <c r="AN142" s="46"/>
      <c r="AO142" s="46"/>
      <c r="AP142" s="46"/>
      <c r="AQ142" s="46"/>
      <c r="AR142" s="46"/>
      <c r="AS142" s="46"/>
      <c r="AT142" s="46"/>
      <c r="AU142" s="46"/>
      <c r="AV142" s="46"/>
      <c r="AW142" s="46"/>
      <c r="AX142" s="46"/>
      <c r="AY142" s="46"/>
      <c r="AZ142" s="46"/>
      <c r="BA142" s="46"/>
    </row>
    <row r="143" spans="1:53" x14ac:dyDescent="0.35">
      <c r="A143" s="32"/>
    </row>
    <row r="144" spans="1:53" x14ac:dyDescent="0.35">
      <c r="A144" s="10" t="str">
        <f>A142&amp;" as % of Net Revenue"</f>
        <v>Direct Manufacturing Overhead as % of Net Revenue</v>
      </c>
      <c r="C144" s="53">
        <f>C142/C$62</f>
        <v>4.1845781249999998E-2</v>
      </c>
      <c r="D144" s="53">
        <f>D142/D$62</f>
        <v>4.6495312499999997E-2</v>
      </c>
      <c r="E144" s="53">
        <f t="shared" ref="E144:J144" si="39">E142/E$62</f>
        <v>2.6688907422852376E-2</v>
      </c>
      <c r="F144" s="53">
        <f t="shared" si="39"/>
        <v>2.4487297214569936E-2</v>
      </c>
      <c r="G144" s="53">
        <f t="shared" si="39"/>
        <v>2.332123544244756E-2</v>
      </c>
      <c r="H144" s="53">
        <f t="shared" si="39"/>
        <v>2.221070042137863E-2</v>
      </c>
      <c r="I144" s="53">
        <f t="shared" si="39"/>
        <v>2.1153048020360596E-2</v>
      </c>
      <c r="J144" s="53">
        <f t="shared" si="39"/>
        <v>2.0145760019391043E-2</v>
      </c>
      <c r="K144" s="53"/>
      <c r="L144" s="53"/>
      <c r="M144" s="53"/>
      <c r="N144" s="53"/>
      <c r="O144" s="53"/>
      <c r="P144" s="53"/>
      <c r="Q144" s="53"/>
      <c r="R144" s="53"/>
      <c r="S144" s="53"/>
      <c r="T144" s="53"/>
      <c r="U144" s="53"/>
      <c r="V144" s="53"/>
      <c r="W144" s="53"/>
      <c r="X144" s="53"/>
      <c r="Y144" s="53"/>
      <c r="Z144" s="53"/>
      <c r="AA144" s="53"/>
      <c r="AB144" s="53"/>
      <c r="AC144" s="53"/>
      <c r="AD144" s="53"/>
      <c r="AE144" s="53"/>
      <c r="AF144" s="53"/>
      <c r="AG144" s="53"/>
      <c r="AH144" s="53"/>
      <c r="AI144" s="53"/>
      <c r="AJ144" s="53"/>
      <c r="AK144" s="53"/>
      <c r="AL144" s="53"/>
      <c r="AM144" s="53"/>
      <c r="AN144" s="53"/>
      <c r="AO144" s="53"/>
      <c r="AP144" s="53"/>
      <c r="AQ144" s="53"/>
      <c r="AR144" s="53"/>
      <c r="AS144" s="53"/>
      <c r="AT144" s="53"/>
      <c r="AU144" s="53"/>
      <c r="AV144" s="53"/>
      <c r="AW144" s="53"/>
      <c r="AX144" s="53"/>
      <c r="AY144" s="53"/>
      <c r="AZ144" s="53"/>
      <c r="BA144" s="53"/>
    </row>
    <row r="145" spans="1:53" x14ac:dyDescent="0.35">
      <c r="A145" s="32"/>
    </row>
    <row r="146" spans="1:53" s="60" customFormat="1" x14ac:dyDescent="0.35">
      <c r="A146" s="31" t="s">
        <v>139</v>
      </c>
      <c r="B146" s="46"/>
      <c r="C146" s="46">
        <f>Assumptions!C328</f>
        <v>400000</v>
      </c>
      <c r="D146" s="46">
        <f>Assumptions!D328</f>
        <v>425000</v>
      </c>
      <c r="E146" s="46">
        <f>Monthly!S148</f>
        <v>982453.5</v>
      </c>
      <c r="F146" s="46">
        <f>Monthly!AH148</f>
        <v>1076506.2000000002</v>
      </c>
      <c r="G146" s="46">
        <f>Monthly!AW148</f>
        <v>1130331.51</v>
      </c>
      <c r="H146" s="46">
        <f>Monthly!BL148</f>
        <v>1186848.0855000003</v>
      </c>
      <c r="I146" s="46">
        <f>Monthly!CA148</f>
        <v>1246190.4897750004</v>
      </c>
      <c r="J146" s="46">
        <f>Monthly!CP148</f>
        <v>1308500.0142637505</v>
      </c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  <c r="AA146" s="46"/>
      <c r="AB146" s="46"/>
      <c r="AC146" s="46"/>
      <c r="AD146" s="46"/>
      <c r="AE146" s="46"/>
      <c r="AF146" s="46"/>
      <c r="AG146" s="46"/>
      <c r="AH146" s="46"/>
      <c r="AI146" s="46"/>
      <c r="AJ146" s="46"/>
      <c r="AK146" s="46"/>
      <c r="AL146" s="46"/>
      <c r="AM146" s="46"/>
      <c r="AN146" s="46"/>
      <c r="AO146" s="46"/>
      <c r="AP146" s="46"/>
      <c r="AQ146" s="46"/>
      <c r="AR146" s="46"/>
      <c r="AS146" s="46"/>
      <c r="AT146" s="46"/>
      <c r="AU146" s="46"/>
      <c r="AV146" s="46"/>
      <c r="AW146" s="46"/>
      <c r="AX146" s="46"/>
      <c r="AY146" s="46"/>
      <c r="AZ146" s="46"/>
      <c r="BA146" s="46"/>
    </row>
    <row r="147" spans="1:53" x14ac:dyDescent="0.35">
      <c r="A147" s="32"/>
    </row>
    <row r="148" spans="1:53" s="148" customFormat="1" x14ac:dyDescent="0.35">
      <c r="A148" s="147" t="str">
        <f>A146&amp;" as % of Net Revenue"</f>
        <v>Freight &amp; Cartage as % of Net Revenue</v>
      </c>
      <c r="C148" s="149">
        <f>C146/C$62</f>
        <v>0.02</v>
      </c>
      <c r="D148" s="149">
        <f t="shared" ref="D148:J148" si="40">D146/D$62</f>
        <v>2.361111111111111E-2</v>
      </c>
      <c r="E148" s="149">
        <f t="shared" si="40"/>
        <v>5.2025020850708925E-2</v>
      </c>
      <c r="F148" s="149">
        <f t="shared" si="40"/>
        <v>5.2303030303030303E-2</v>
      </c>
      <c r="G148" s="149">
        <f t="shared" si="40"/>
        <v>5.2303030303030296E-2</v>
      </c>
      <c r="H148" s="149">
        <f t="shared" si="40"/>
        <v>5.230303030303031E-2</v>
      </c>
      <c r="I148" s="149">
        <f t="shared" si="40"/>
        <v>5.2303030303030303E-2</v>
      </c>
      <c r="J148" s="149">
        <f t="shared" si="40"/>
        <v>5.230303030303031E-2</v>
      </c>
      <c r="K148" s="149"/>
      <c r="L148" s="149"/>
      <c r="M148" s="149"/>
      <c r="N148" s="149"/>
      <c r="O148" s="149"/>
      <c r="P148" s="149"/>
      <c r="Q148" s="149"/>
      <c r="R148" s="149"/>
      <c r="S148" s="149"/>
      <c r="T148" s="149"/>
      <c r="U148" s="149"/>
      <c r="V148" s="149"/>
      <c r="W148" s="149"/>
      <c r="X148" s="149"/>
      <c r="Y148" s="149"/>
      <c r="Z148" s="149"/>
      <c r="AA148" s="149"/>
      <c r="AB148" s="149"/>
      <c r="AC148" s="149"/>
      <c r="AD148" s="149"/>
      <c r="AE148" s="149"/>
      <c r="AF148" s="149"/>
      <c r="AG148" s="149"/>
      <c r="AH148" s="149"/>
      <c r="AI148" s="149"/>
      <c r="AJ148" s="149"/>
      <c r="AK148" s="149"/>
      <c r="AL148" s="149"/>
      <c r="AM148" s="149"/>
      <c r="AN148" s="149"/>
      <c r="AO148" s="149"/>
      <c r="AP148" s="149"/>
      <c r="AQ148" s="149"/>
      <c r="AR148" s="149"/>
      <c r="AS148" s="149"/>
      <c r="AT148" s="149"/>
      <c r="AU148" s="149"/>
      <c r="AV148" s="149"/>
      <c r="AW148" s="149"/>
      <c r="AX148" s="149"/>
      <c r="AY148" s="149"/>
      <c r="AZ148" s="149"/>
      <c r="BA148" s="149"/>
    </row>
    <row r="149" spans="1:53" s="148" customFormat="1" x14ac:dyDescent="0.35">
      <c r="A149" s="147"/>
      <c r="C149" s="149"/>
      <c r="D149" s="149"/>
      <c r="E149" s="149"/>
      <c r="F149" s="149"/>
      <c r="G149" s="149"/>
      <c r="H149" s="149"/>
      <c r="I149" s="149"/>
      <c r="J149" s="149"/>
      <c r="K149" s="149"/>
      <c r="L149" s="149"/>
      <c r="M149" s="149"/>
      <c r="N149" s="149"/>
      <c r="O149" s="149"/>
      <c r="P149" s="149"/>
      <c r="Q149" s="149"/>
      <c r="R149" s="149"/>
      <c r="S149" s="149"/>
      <c r="T149" s="149"/>
      <c r="U149" s="149"/>
      <c r="V149" s="149"/>
      <c r="W149" s="149"/>
      <c r="X149" s="149"/>
      <c r="Y149" s="149"/>
      <c r="Z149" s="149"/>
      <c r="AA149" s="149"/>
      <c r="AB149" s="149"/>
      <c r="AC149" s="149"/>
      <c r="AD149" s="149"/>
      <c r="AE149" s="149"/>
      <c r="AF149" s="149"/>
      <c r="AG149" s="149"/>
      <c r="AH149" s="149"/>
      <c r="AI149" s="149"/>
      <c r="AJ149" s="149"/>
      <c r="AK149" s="149"/>
      <c r="AL149" s="149"/>
      <c r="AM149" s="149"/>
      <c r="AN149" s="149"/>
      <c r="AO149" s="149"/>
      <c r="AP149" s="149"/>
      <c r="AQ149" s="149"/>
      <c r="AR149" s="149"/>
      <c r="AS149" s="149"/>
      <c r="AT149" s="149"/>
      <c r="AU149" s="149"/>
      <c r="AV149" s="149"/>
      <c r="AW149" s="149"/>
      <c r="AX149" s="149"/>
      <c r="AY149" s="149"/>
      <c r="AZ149" s="149"/>
      <c r="BA149" s="149"/>
    </row>
    <row r="150" spans="1:53" s="148" customFormat="1" x14ac:dyDescent="0.35">
      <c r="A150" s="31" t="s">
        <v>303</v>
      </c>
      <c r="C150" s="46">
        <f>Monthly!C152</f>
        <v>180000</v>
      </c>
      <c r="D150" s="46">
        <f>Monthly!D152</f>
        <v>170000</v>
      </c>
      <c r="E150" s="46">
        <f>Monthly!S152</f>
        <v>190750</v>
      </c>
      <c r="F150" s="46">
        <f>Monthly!AH152</f>
        <v>207900</v>
      </c>
      <c r="G150" s="46">
        <f>Monthly!AW152</f>
        <v>218295</v>
      </c>
      <c r="H150" s="46">
        <f>Monthly!BL152</f>
        <v>229209.75000000003</v>
      </c>
      <c r="I150" s="46">
        <f>Monthly!CA152</f>
        <v>240670.23750000008</v>
      </c>
      <c r="J150" s="46">
        <f>Monthly!CP152</f>
        <v>252703.74937500016</v>
      </c>
      <c r="K150" s="149"/>
      <c r="L150" s="149"/>
      <c r="M150" s="149"/>
      <c r="N150" s="149"/>
      <c r="O150" s="149"/>
      <c r="P150" s="149"/>
      <c r="Q150" s="149"/>
      <c r="R150" s="149"/>
      <c r="S150" s="149"/>
      <c r="T150" s="149"/>
      <c r="U150" s="149"/>
      <c r="V150" s="149"/>
      <c r="W150" s="149"/>
      <c r="X150" s="149"/>
      <c r="Y150" s="149"/>
      <c r="Z150" s="149"/>
      <c r="AA150" s="149"/>
      <c r="AB150" s="149"/>
      <c r="AC150" s="149"/>
      <c r="AD150" s="149"/>
      <c r="AE150" s="149"/>
      <c r="AF150" s="149"/>
      <c r="AG150" s="149"/>
      <c r="AH150" s="149"/>
      <c r="AI150" s="149"/>
      <c r="AJ150" s="149"/>
      <c r="AK150" s="149"/>
      <c r="AL150" s="149"/>
      <c r="AM150" s="149"/>
      <c r="AN150" s="149"/>
      <c r="AO150" s="149"/>
      <c r="AP150" s="149"/>
      <c r="AQ150" s="149"/>
      <c r="AR150" s="149"/>
      <c r="AS150" s="149"/>
      <c r="AT150" s="149"/>
      <c r="AU150" s="149"/>
      <c r="AV150" s="149"/>
      <c r="AW150" s="149"/>
      <c r="AX150" s="149"/>
      <c r="AY150" s="149"/>
      <c r="AZ150" s="149"/>
      <c r="BA150" s="149"/>
    </row>
    <row r="151" spans="1:53" s="148" customFormat="1" x14ac:dyDescent="0.35">
      <c r="A151" s="32"/>
      <c r="C151" s="58"/>
      <c r="D151" s="58"/>
      <c r="E151" s="58"/>
      <c r="F151" s="58"/>
      <c r="G151" s="58"/>
      <c r="H151" s="58"/>
      <c r="I151" s="58"/>
      <c r="J151" s="58"/>
      <c r="K151" s="149"/>
      <c r="L151" s="149"/>
      <c r="M151" s="149"/>
      <c r="N151" s="149"/>
      <c r="O151" s="149"/>
      <c r="P151" s="149"/>
      <c r="Q151" s="149"/>
      <c r="R151" s="149"/>
      <c r="S151" s="149"/>
      <c r="T151" s="149"/>
      <c r="U151" s="149"/>
      <c r="V151" s="149"/>
      <c r="W151" s="149"/>
      <c r="X151" s="149"/>
      <c r="Y151" s="149"/>
      <c r="Z151" s="149"/>
      <c r="AA151" s="149"/>
      <c r="AB151" s="149"/>
      <c r="AC151" s="149"/>
      <c r="AD151" s="149"/>
      <c r="AE151" s="149"/>
      <c r="AF151" s="149"/>
      <c r="AG151" s="149"/>
      <c r="AH151" s="149"/>
      <c r="AI151" s="149"/>
      <c r="AJ151" s="149"/>
      <c r="AK151" s="149"/>
      <c r="AL151" s="149"/>
      <c r="AM151" s="149"/>
      <c r="AN151" s="149"/>
      <c r="AO151" s="149"/>
      <c r="AP151" s="149"/>
      <c r="AQ151" s="149"/>
      <c r="AR151" s="149"/>
      <c r="AS151" s="149"/>
      <c r="AT151" s="149"/>
      <c r="AU151" s="149"/>
      <c r="AV151" s="149"/>
      <c r="AW151" s="149"/>
      <c r="AX151" s="149"/>
      <c r="AY151" s="149"/>
      <c r="AZ151" s="149"/>
      <c r="BA151" s="149"/>
    </row>
    <row r="152" spans="1:53" x14ac:dyDescent="0.35">
      <c r="A152" s="147" t="str">
        <f>A150&amp;" as % of Net Revenue"</f>
        <v>Commission as % of Net Revenue</v>
      </c>
      <c r="C152" s="149">
        <f>C150/C$62</f>
        <v>8.9999999999999993E-3</v>
      </c>
      <c r="D152" s="149">
        <f t="shared" ref="D152:J152" si="41">D150/D$62</f>
        <v>9.4444444444444445E-3</v>
      </c>
      <c r="E152" s="149">
        <f t="shared" si="41"/>
        <v>1.0101010101010102E-2</v>
      </c>
      <c r="F152" s="149">
        <f t="shared" si="41"/>
        <v>1.0101010101010098E-2</v>
      </c>
      <c r="G152" s="149">
        <f t="shared" si="41"/>
        <v>1.01010101010101E-2</v>
      </c>
      <c r="H152" s="149">
        <f t="shared" si="41"/>
        <v>1.01010101010101E-2</v>
      </c>
      <c r="I152" s="149">
        <f t="shared" si="41"/>
        <v>1.0101010101010102E-2</v>
      </c>
      <c r="J152" s="149">
        <f t="shared" si="41"/>
        <v>1.0101010101010105E-2</v>
      </c>
    </row>
    <row r="153" spans="1:53" x14ac:dyDescent="0.35">
      <c r="A153" s="147"/>
    </row>
    <row r="154" spans="1:53" s="126" customFormat="1" ht="18" x14ac:dyDescent="0.4">
      <c r="A154" s="125" t="s">
        <v>281</v>
      </c>
      <c r="B154" s="129"/>
      <c r="C154" s="130"/>
      <c r="D154" s="130"/>
      <c r="E154" s="130"/>
      <c r="F154" s="130"/>
      <c r="G154" s="130"/>
      <c r="H154" s="130"/>
      <c r="I154" s="130"/>
      <c r="J154" s="130"/>
      <c r="K154" s="130"/>
      <c r="L154" s="130"/>
      <c r="M154" s="130"/>
      <c r="N154" s="130"/>
      <c r="O154" s="130"/>
      <c r="P154" s="130"/>
      <c r="Q154" s="130"/>
      <c r="R154" s="130"/>
      <c r="S154" s="130"/>
      <c r="T154" s="130"/>
      <c r="U154" s="130"/>
      <c r="V154" s="130"/>
      <c r="W154" s="130"/>
      <c r="X154" s="130"/>
      <c r="Y154" s="130"/>
      <c r="Z154" s="130"/>
      <c r="AA154" s="130"/>
      <c r="AB154" s="130"/>
      <c r="AC154" s="130"/>
      <c r="AD154" s="130"/>
      <c r="AE154" s="130"/>
      <c r="AF154" s="130"/>
      <c r="AG154" s="130"/>
      <c r="AH154" s="130"/>
      <c r="AI154" s="130"/>
      <c r="AJ154" s="130"/>
      <c r="AK154" s="130"/>
      <c r="AL154" s="130"/>
      <c r="AM154" s="130"/>
      <c r="AN154" s="130"/>
      <c r="AO154" s="130"/>
      <c r="AP154" s="130"/>
      <c r="AQ154" s="130"/>
      <c r="AR154" s="130"/>
      <c r="AS154" s="130"/>
      <c r="AT154" s="130"/>
      <c r="AU154" s="130"/>
      <c r="AV154" s="130"/>
      <c r="AW154" s="130"/>
      <c r="AX154" s="130"/>
      <c r="AY154" s="130"/>
      <c r="AZ154" s="130"/>
      <c r="BA154" s="130"/>
    </row>
    <row r="155" spans="1:53" s="126" customFormat="1" ht="18" x14ac:dyDescent="0.4">
      <c r="A155" s="126" t="s">
        <v>63</v>
      </c>
    </row>
    <row r="156" spans="1:53" s="131" customFormat="1" ht="18" x14ac:dyDescent="0.4">
      <c r="A156" s="125" t="s">
        <v>268</v>
      </c>
      <c r="B156" s="126"/>
      <c r="C156" s="126"/>
      <c r="D156" s="126"/>
      <c r="E156" s="126"/>
      <c r="F156" s="126"/>
      <c r="G156" s="126"/>
      <c r="H156" s="126"/>
      <c r="I156" s="126"/>
      <c r="J156" s="126"/>
      <c r="K156" s="126"/>
      <c r="L156" s="126"/>
      <c r="M156" s="126"/>
      <c r="N156" s="126"/>
      <c r="O156" s="126"/>
      <c r="P156" s="126"/>
      <c r="Q156" s="126"/>
      <c r="R156" s="126"/>
      <c r="S156" s="126"/>
      <c r="T156" s="126"/>
      <c r="U156" s="126"/>
      <c r="V156" s="126"/>
      <c r="W156" s="126"/>
      <c r="X156" s="126"/>
      <c r="Y156" s="126"/>
      <c r="Z156" s="126"/>
      <c r="AA156" s="126"/>
      <c r="AB156" s="126"/>
      <c r="AC156" s="126"/>
      <c r="AD156" s="126"/>
      <c r="AE156" s="126"/>
      <c r="AF156" s="126"/>
      <c r="AG156" s="126"/>
      <c r="AH156" s="126"/>
      <c r="AI156" s="126"/>
      <c r="AJ156" s="126"/>
      <c r="AK156" s="126"/>
      <c r="AL156" s="126"/>
      <c r="AM156" s="126"/>
      <c r="AN156" s="126"/>
      <c r="AO156" s="126"/>
      <c r="AP156" s="126"/>
      <c r="AQ156" s="126"/>
      <c r="AR156" s="126"/>
      <c r="AS156" s="126"/>
      <c r="AT156" s="126"/>
      <c r="AU156" s="126"/>
      <c r="AV156" s="126"/>
      <c r="AW156" s="126"/>
      <c r="AX156" s="126"/>
      <c r="AY156" s="126"/>
      <c r="AZ156" s="126"/>
      <c r="BA156" s="126"/>
    </row>
    <row r="157" spans="1:53" s="132" customFormat="1" x14ac:dyDescent="0.35">
      <c r="A157" s="65"/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T157" s="65"/>
      <c r="U157" s="65"/>
      <c r="V157" s="65"/>
      <c r="W157" s="65"/>
      <c r="X157" s="65"/>
      <c r="Y157" s="65"/>
      <c r="Z157" s="65"/>
      <c r="AA157" s="65"/>
      <c r="AB157" s="65"/>
      <c r="AC157" s="65"/>
      <c r="AD157" s="65"/>
      <c r="AE157" s="65"/>
      <c r="AF157" s="65"/>
      <c r="AG157" s="65"/>
      <c r="AH157" s="65"/>
      <c r="AI157" s="65"/>
      <c r="AJ157" s="65"/>
      <c r="AK157" s="65"/>
      <c r="AL157" s="65"/>
      <c r="AM157" s="65"/>
      <c r="AN157" s="65"/>
      <c r="AO157" s="65"/>
      <c r="AP157" s="65"/>
      <c r="AQ157" s="65"/>
      <c r="AR157" s="65"/>
      <c r="AS157" s="65"/>
      <c r="AT157" s="65"/>
      <c r="AU157" s="65"/>
      <c r="AV157" s="65"/>
      <c r="AW157" s="65"/>
      <c r="AX157" s="65"/>
      <c r="AY157" s="65"/>
      <c r="AZ157" s="65"/>
      <c r="BA157" s="65"/>
    </row>
    <row r="158" spans="1:53" s="66" customFormat="1" x14ac:dyDescent="0.35">
      <c r="A158" s="39"/>
      <c r="B158" s="40"/>
      <c r="C158" s="40" t="str">
        <f t="shared" ref="C158:J158" si="42">C5</f>
        <v>Audited</v>
      </c>
      <c r="D158" s="40" t="str">
        <f t="shared" si="42"/>
        <v>Audited</v>
      </c>
      <c r="E158" s="40" t="str">
        <f t="shared" si="42"/>
        <v>Audited</v>
      </c>
      <c r="F158" s="40" t="str">
        <f t="shared" si="42"/>
        <v>Projected</v>
      </c>
      <c r="G158" s="40" t="str">
        <f t="shared" si="42"/>
        <v>Projected</v>
      </c>
      <c r="H158" s="40" t="str">
        <f t="shared" si="42"/>
        <v>Projected</v>
      </c>
      <c r="I158" s="40" t="str">
        <f t="shared" si="42"/>
        <v>Projected</v>
      </c>
      <c r="J158" s="40" t="str">
        <f t="shared" si="42"/>
        <v>Projected</v>
      </c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</row>
    <row r="159" spans="1:53" s="67" customFormat="1" x14ac:dyDescent="0.35">
      <c r="A159" s="39"/>
      <c r="B159" s="40"/>
      <c r="C159" s="40" t="s">
        <v>36</v>
      </c>
      <c r="D159" s="40" t="s">
        <v>36</v>
      </c>
      <c r="E159" s="40" t="s">
        <v>36</v>
      </c>
      <c r="F159" s="40" t="s">
        <v>36</v>
      </c>
      <c r="G159" s="40" t="s">
        <v>36</v>
      </c>
      <c r="H159" s="40" t="s">
        <v>36</v>
      </c>
      <c r="I159" s="40" t="s">
        <v>36</v>
      </c>
      <c r="J159" s="40" t="s">
        <v>36</v>
      </c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</row>
    <row r="160" spans="1:53" s="68" customFormat="1" x14ac:dyDescent="0.35">
      <c r="A160" s="41"/>
      <c r="B160" s="43"/>
      <c r="C160" s="43">
        <f t="shared" ref="C160:J160" si="43">C7</f>
        <v>2017</v>
      </c>
      <c r="D160" s="43">
        <f t="shared" si="43"/>
        <v>2018</v>
      </c>
      <c r="E160" s="43">
        <f t="shared" si="43"/>
        <v>2019</v>
      </c>
      <c r="F160" s="43">
        <f t="shared" si="43"/>
        <v>2020</v>
      </c>
      <c r="G160" s="43">
        <f t="shared" si="43"/>
        <v>2021</v>
      </c>
      <c r="H160" s="43">
        <f t="shared" si="43"/>
        <v>2022</v>
      </c>
      <c r="I160" s="43">
        <f t="shared" si="43"/>
        <v>2023</v>
      </c>
      <c r="J160" s="43">
        <f t="shared" si="43"/>
        <v>2024</v>
      </c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  <c r="AI160" s="43"/>
      <c r="AJ160" s="43"/>
      <c r="AK160" s="43"/>
      <c r="AL160" s="43"/>
      <c r="AM160" s="43"/>
      <c r="AN160" s="43"/>
      <c r="AO160" s="43"/>
      <c r="AP160" s="43"/>
      <c r="AQ160" s="43"/>
      <c r="AR160" s="43"/>
      <c r="AS160" s="43"/>
      <c r="AT160" s="43"/>
      <c r="AU160" s="43"/>
      <c r="AV160" s="43"/>
      <c r="AW160" s="43"/>
      <c r="AX160" s="43"/>
      <c r="AY160" s="43"/>
      <c r="AZ160" s="43"/>
      <c r="BA160" s="43"/>
    </row>
    <row r="161" spans="1:53" s="47" customFormat="1" x14ac:dyDescent="0.35"/>
    <row r="162" spans="1:53" s="47" customFormat="1" x14ac:dyDescent="0.35">
      <c r="A162" s="65" t="s">
        <v>64</v>
      </c>
    </row>
    <row r="163" spans="1:53" s="48" customFormat="1" x14ac:dyDescent="0.35">
      <c r="A163" s="47"/>
      <c r="B163" s="47"/>
      <c r="C163" s="47"/>
      <c r="D163" s="47"/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  <c r="X163" s="47"/>
      <c r="Y163" s="47"/>
      <c r="Z163" s="47"/>
      <c r="AA163" s="47"/>
      <c r="AB163" s="47"/>
      <c r="AC163" s="47"/>
      <c r="AD163" s="47"/>
      <c r="AE163" s="47"/>
      <c r="AF163" s="47"/>
      <c r="AG163" s="47"/>
      <c r="AH163" s="47"/>
      <c r="AI163" s="47"/>
      <c r="AJ163" s="47"/>
      <c r="AK163" s="47"/>
      <c r="AL163" s="47"/>
      <c r="AM163" s="47"/>
      <c r="AN163" s="47"/>
      <c r="AO163" s="47"/>
      <c r="AP163" s="47"/>
      <c r="AQ163" s="47"/>
      <c r="AR163" s="47"/>
      <c r="AS163" s="47"/>
      <c r="AT163" s="47"/>
      <c r="AU163" s="47"/>
      <c r="AV163" s="47"/>
      <c r="AW163" s="47"/>
      <c r="AX163" s="47"/>
      <c r="AY163" s="47"/>
      <c r="AZ163" s="47"/>
      <c r="BA163" s="47"/>
    </row>
    <row r="164" spans="1:53" s="47" customFormat="1" x14ac:dyDescent="0.35">
      <c r="A164" s="47" t="s">
        <v>65</v>
      </c>
      <c r="C164" s="55">
        <f t="shared" ref="C164:J164" si="44">C95</f>
        <v>5629092.4068749994</v>
      </c>
      <c r="D164" s="55">
        <f t="shared" si="44"/>
        <v>4010554.0518749999</v>
      </c>
      <c r="E164" s="55">
        <f t="shared" si="44"/>
        <v>4041339.8025000002</v>
      </c>
      <c r="F164" s="55">
        <f t="shared" si="44"/>
        <v>4676175.6930000028</v>
      </c>
      <c r="G164" s="55">
        <f t="shared" si="44"/>
        <v>5007169.8526500016</v>
      </c>
      <c r="H164" s="55">
        <f t="shared" si="44"/>
        <v>5354713.7202824987</v>
      </c>
      <c r="I164" s="55">
        <f t="shared" si="44"/>
        <v>5719634.7812966257</v>
      </c>
      <c r="J164" s="55">
        <f t="shared" si="44"/>
        <v>6102801.895361457</v>
      </c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55"/>
      <c r="AA164" s="55"/>
      <c r="AB164" s="55"/>
      <c r="AC164" s="55"/>
      <c r="AD164" s="55"/>
      <c r="AE164" s="55"/>
      <c r="AF164" s="55"/>
      <c r="AG164" s="55"/>
      <c r="AH164" s="55"/>
      <c r="AI164" s="55"/>
      <c r="AJ164" s="55"/>
      <c r="AK164" s="55"/>
      <c r="AL164" s="55"/>
      <c r="AM164" s="55"/>
      <c r="AN164" s="55"/>
      <c r="AO164" s="55"/>
      <c r="AP164" s="55"/>
      <c r="AQ164" s="55"/>
      <c r="AR164" s="55"/>
      <c r="AS164" s="55"/>
      <c r="AT164" s="55"/>
      <c r="AU164" s="55"/>
      <c r="AV164" s="55"/>
      <c r="AW164" s="55"/>
      <c r="AX164" s="55"/>
      <c r="AY164" s="55"/>
      <c r="AZ164" s="55"/>
      <c r="BA164" s="55"/>
    </row>
    <row r="165" spans="1:53" s="47" customFormat="1" x14ac:dyDescent="0.35">
      <c r="A165" s="48" t="s">
        <v>46</v>
      </c>
      <c r="B165" s="48"/>
      <c r="C165" s="48">
        <f>Monthly!C171</f>
        <v>24000</v>
      </c>
      <c r="D165" s="48">
        <f>Monthly!D171</f>
        <v>24000</v>
      </c>
      <c r="E165" s="48">
        <f t="shared" ref="E165:J165" si="45">E110</f>
        <v>24000</v>
      </c>
      <c r="F165" s="48">
        <f t="shared" si="45"/>
        <v>24000</v>
      </c>
      <c r="G165" s="48">
        <f t="shared" si="45"/>
        <v>24000</v>
      </c>
      <c r="H165" s="48">
        <f t="shared" si="45"/>
        <v>24000</v>
      </c>
      <c r="I165" s="48">
        <f t="shared" si="45"/>
        <v>24000</v>
      </c>
      <c r="J165" s="48">
        <f t="shared" si="45"/>
        <v>24000</v>
      </c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48"/>
      <c r="AE165" s="48"/>
      <c r="AF165" s="48"/>
      <c r="AG165" s="48"/>
      <c r="AH165" s="48"/>
      <c r="AI165" s="48"/>
      <c r="AJ165" s="48"/>
      <c r="AK165" s="48"/>
      <c r="AL165" s="48"/>
      <c r="AM165" s="48"/>
      <c r="AN165" s="48"/>
      <c r="AO165" s="48"/>
      <c r="AP165" s="48"/>
      <c r="AQ165" s="48"/>
      <c r="AR165" s="48"/>
      <c r="AS165" s="48"/>
      <c r="AT165" s="48"/>
      <c r="AU165" s="48"/>
      <c r="AV165" s="48"/>
      <c r="AW165" s="48"/>
      <c r="AX165" s="48"/>
      <c r="AY165" s="48"/>
      <c r="AZ165" s="48"/>
      <c r="BA165" s="48"/>
    </row>
    <row r="166" spans="1:53" s="47" customFormat="1" x14ac:dyDescent="0.35"/>
    <row r="167" spans="1:53" x14ac:dyDescent="0.35">
      <c r="A167" s="47"/>
      <c r="B167" s="47"/>
      <c r="C167" s="55">
        <f t="shared" ref="C167:J167" si="46">SUM(C164:C165)</f>
        <v>5653092.4068749994</v>
      </c>
      <c r="D167" s="55">
        <f t="shared" si="46"/>
        <v>4034554.0518749999</v>
      </c>
      <c r="E167" s="55">
        <f t="shared" si="46"/>
        <v>4065339.8025000002</v>
      </c>
      <c r="F167" s="55">
        <f t="shared" si="46"/>
        <v>4700175.6930000028</v>
      </c>
      <c r="G167" s="55">
        <f t="shared" si="46"/>
        <v>5031169.8526500016</v>
      </c>
      <c r="H167" s="55">
        <f t="shared" si="46"/>
        <v>5378713.7202824987</v>
      </c>
      <c r="I167" s="55">
        <f t="shared" si="46"/>
        <v>5743634.7812966257</v>
      </c>
      <c r="J167" s="55">
        <f t="shared" si="46"/>
        <v>6126801.895361457</v>
      </c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Y167" s="55"/>
      <c r="Z167" s="55"/>
      <c r="AA167" s="55"/>
      <c r="AB167" s="55"/>
      <c r="AC167" s="55"/>
      <c r="AD167" s="55"/>
      <c r="AE167" s="55"/>
      <c r="AF167" s="55"/>
      <c r="AG167" s="55"/>
      <c r="AH167" s="55"/>
      <c r="AI167" s="55"/>
      <c r="AJ167" s="55"/>
      <c r="AK167" s="55"/>
      <c r="AL167" s="55"/>
      <c r="AM167" s="55"/>
      <c r="AN167" s="55"/>
      <c r="AO167" s="55"/>
      <c r="AP167" s="55"/>
      <c r="AQ167" s="55"/>
      <c r="AR167" s="55"/>
      <c r="AS167" s="55"/>
      <c r="AT167" s="55"/>
      <c r="AU167" s="55"/>
      <c r="AV167" s="55"/>
      <c r="AW167" s="55"/>
      <c r="AX167" s="55"/>
      <c r="AY167" s="55"/>
      <c r="AZ167" s="55"/>
      <c r="BA167" s="55"/>
    </row>
    <row r="168" spans="1:53" x14ac:dyDescent="0.35">
      <c r="A168" s="47"/>
      <c r="B168" s="47"/>
      <c r="C168" s="47"/>
      <c r="D168" s="47"/>
      <c r="E168" s="47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  <c r="X168" s="47"/>
      <c r="Y168" s="47"/>
      <c r="Z168" s="47"/>
      <c r="AA168" s="47"/>
      <c r="AB168" s="47"/>
      <c r="AC168" s="47"/>
      <c r="AD168" s="47"/>
      <c r="AE168" s="47"/>
      <c r="AF168" s="47"/>
      <c r="AG168" s="47"/>
      <c r="AH168" s="47"/>
      <c r="AI168" s="47"/>
      <c r="AJ168" s="47"/>
      <c r="AK168" s="47"/>
      <c r="AL168" s="47"/>
      <c r="AM168" s="47"/>
      <c r="AN168" s="47"/>
      <c r="AO168" s="47"/>
      <c r="AP168" s="47"/>
      <c r="AQ168" s="47"/>
      <c r="AR168" s="47"/>
      <c r="AS168" s="47"/>
      <c r="AT168" s="47"/>
      <c r="AU168" s="47"/>
      <c r="AV168" s="47"/>
      <c r="AW168" s="47"/>
      <c r="AX168" s="47"/>
      <c r="AY168" s="47"/>
      <c r="AZ168" s="47"/>
      <c r="BA168" s="47"/>
    </row>
    <row r="169" spans="1:53" x14ac:dyDescent="0.35">
      <c r="A169" s="58" t="s">
        <v>136</v>
      </c>
      <c r="B169" s="47"/>
      <c r="C169" s="55">
        <f>Monthly!C175</f>
        <v>0</v>
      </c>
      <c r="D169" s="55">
        <f t="shared" ref="D169:J169" si="47">C22-D22</f>
        <v>-10000</v>
      </c>
      <c r="E169" s="55">
        <f t="shared" si="47"/>
        <v>-1457081.6975</v>
      </c>
      <c r="F169" s="55">
        <f t="shared" si="47"/>
        <v>-228886.409500001</v>
      </c>
      <c r="G169" s="55">
        <f t="shared" si="47"/>
        <v>-119338.03034999897</v>
      </c>
      <c r="H169" s="55">
        <f t="shared" si="47"/>
        <v>-125304.93186749937</v>
      </c>
      <c r="I169" s="55">
        <f t="shared" si="47"/>
        <v>-131570.17846087553</v>
      </c>
      <c r="J169" s="55">
        <f t="shared" si="47"/>
        <v>-138148.68738391809</v>
      </c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  <c r="Y169" s="55"/>
      <c r="Z169" s="55"/>
      <c r="AA169" s="55"/>
      <c r="AB169" s="55"/>
      <c r="AC169" s="55"/>
      <c r="AD169" s="55"/>
      <c r="AE169" s="55"/>
      <c r="AF169" s="55"/>
      <c r="AG169" s="55"/>
      <c r="AH169" s="55"/>
      <c r="AI169" s="55"/>
      <c r="AJ169" s="55"/>
      <c r="AK169" s="55"/>
      <c r="AL169" s="55"/>
      <c r="AM169" s="55"/>
      <c r="AN169" s="55"/>
      <c r="AO169" s="55"/>
      <c r="AP169" s="55"/>
      <c r="AQ169" s="55"/>
      <c r="AR169" s="55"/>
      <c r="AS169" s="55"/>
      <c r="AT169" s="55"/>
      <c r="AU169" s="55"/>
      <c r="AV169" s="55"/>
      <c r="AW169" s="55"/>
      <c r="AX169" s="55"/>
      <c r="AY169" s="55"/>
      <c r="AZ169" s="55"/>
      <c r="BA169" s="55"/>
    </row>
    <row r="170" spans="1:53" s="61" customFormat="1" x14ac:dyDescent="0.35">
      <c r="A170" s="58" t="s">
        <v>170</v>
      </c>
      <c r="B170" s="47"/>
      <c r="C170" s="55">
        <f>Monthly!C176</f>
        <v>0</v>
      </c>
      <c r="D170" s="55">
        <f>Assumptions!C216-Assumptions!D216</f>
        <v>10000</v>
      </c>
      <c r="E170" s="55">
        <f>Monthly!S176</f>
        <v>-7083.333333333333</v>
      </c>
      <c r="F170" s="55">
        <f>Monthly!AH176</f>
        <v>0</v>
      </c>
      <c r="G170" s="55">
        <f>Monthly!AW176</f>
        <v>0</v>
      </c>
      <c r="H170" s="55">
        <f>Monthly!BL176</f>
        <v>0</v>
      </c>
      <c r="I170" s="55">
        <f>Monthly!CA176</f>
        <v>0</v>
      </c>
      <c r="J170" s="55">
        <f>Monthly!CP176</f>
        <v>0</v>
      </c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Y170" s="55"/>
      <c r="Z170" s="55"/>
      <c r="AA170" s="55"/>
      <c r="AB170" s="55"/>
      <c r="AC170" s="55"/>
      <c r="AD170" s="55"/>
      <c r="AE170" s="55"/>
      <c r="AF170" s="55"/>
      <c r="AG170" s="55"/>
      <c r="AH170" s="55"/>
      <c r="AI170" s="55"/>
      <c r="AJ170" s="55"/>
      <c r="AK170" s="55"/>
      <c r="AL170" s="55"/>
      <c r="AM170" s="55"/>
      <c r="AN170" s="55"/>
      <c r="AO170" s="55"/>
      <c r="AP170" s="55"/>
      <c r="AQ170" s="55"/>
      <c r="AR170" s="55"/>
      <c r="AS170" s="55"/>
      <c r="AT170" s="55"/>
      <c r="AU170" s="55"/>
      <c r="AV170" s="55"/>
      <c r="AW170" s="55"/>
      <c r="AX170" s="55"/>
      <c r="AY170" s="55"/>
      <c r="AZ170" s="55"/>
      <c r="BA170" s="55"/>
    </row>
    <row r="171" spans="1:53" s="60" customFormat="1" x14ac:dyDescent="0.35">
      <c r="A171" s="58" t="s">
        <v>181</v>
      </c>
      <c r="B171" s="47"/>
      <c r="C171" s="55">
        <f>Monthly!C177</f>
        <v>0</v>
      </c>
      <c r="D171" s="55">
        <f t="shared" ref="D171:J171" si="48">D219</f>
        <v>680000</v>
      </c>
      <c r="E171" s="55">
        <f t="shared" si="48"/>
        <v>-989209.94762996933</v>
      </c>
      <c r="F171" s="55">
        <f t="shared" si="48"/>
        <v>-55509.033944954281</v>
      </c>
      <c r="G171" s="55">
        <f t="shared" si="48"/>
        <v>-64193.634495412582</v>
      </c>
      <c r="H171" s="55">
        <f t="shared" si="48"/>
        <v>-67403.316220183857</v>
      </c>
      <c r="I171" s="55">
        <f t="shared" si="48"/>
        <v>-70773.482031192631</v>
      </c>
      <c r="J171" s="55">
        <f t="shared" si="48"/>
        <v>1710371.2011662733</v>
      </c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Y171" s="55"/>
      <c r="Z171" s="55"/>
      <c r="AA171" s="55"/>
      <c r="AB171" s="55"/>
      <c r="AC171" s="55"/>
      <c r="AD171" s="55"/>
      <c r="AE171" s="55"/>
      <c r="AF171" s="55"/>
      <c r="AG171" s="55"/>
      <c r="AH171" s="55"/>
      <c r="AI171" s="55"/>
      <c r="AJ171" s="55"/>
      <c r="AK171" s="55"/>
      <c r="AL171" s="55"/>
      <c r="AM171" s="55"/>
      <c r="AN171" s="55"/>
      <c r="AO171" s="55"/>
      <c r="AP171" s="55"/>
      <c r="AQ171" s="55"/>
      <c r="AR171" s="55"/>
      <c r="AS171" s="55"/>
      <c r="AT171" s="55"/>
      <c r="AU171" s="55"/>
      <c r="AV171" s="55"/>
      <c r="AW171" s="55"/>
      <c r="AX171" s="55"/>
      <c r="AY171" s="55"/>
      <c r="AZ171" s="55"/>
      <c r="BA171" s="55"/>
    </row>
    <row r="172" spans="1:53" x14ac:dyDescent="0.35">
      <c r="A172" s="61"/>
      <c r="B172" s="61"/>
      <c r="C172" s="61"/>
      <c r="D172" s="61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1"/>
      <c r="U172" s="61"/>
      <c r="V172" s="61"/>
      <c r="W172" s="61"/>
      <c r="X172" s="61"/>
      <c r="Y172" s="61"/>
      <c r="Z172" s="61"/>
      <c r="AA172" s="61"/>
      <c r="AB172" s="61"/>
      <c r="AC172" s="61"/>
      <c r="AD172" s="61"/>
      <c r="AE172" s="61"/>
      <c r="AF172" s="61"/>
      <c r="AG172" s="61"/>
      <c r="AH172" s="61"/>
      <c r="AI172" s="61"/>
      <c r="AJ172" s="61"/>
      <c r="AK172" s="61"/>
      <c r="AL172" s="61"/>
      <c r="AM172" s="61"/>
      <c r="AN172" s="61"/>
      <c r="AO172" s="61"/>
      <c r="AP172" s="61"/>
      <c r="AQ172" s="61"/>
      <c r="AR172" s="61"/>
      <c r="AS172" s="61"/>
      <c r="AT172" s="61"/>
      <c r="AU172" s="61"/>
      <c r="AV172" s="61"/>
      <c r="AW172" s="61"/>
      <c r="AX172" s="61"/>
      <c r="AY172" s="61"/>
      <c r="AZ172" s="61"/>
      <c r="BA172" s="61"/>
    </row>
    <row r="173" spans="1:53" x14ac:dyDescent="0.35">
      <c r="A173" s="60" t="s">
        <v>66</v>
      </c>
      <c r="B173" s="46"/>
      <c r="C173" s="54">
        <f t="shared" ref="C173:J173" si="49">SUM(C167:C172)</f>
        <v>5653092.4068749994</v>
      </c>
      <c r="D173" s="54">
        <f t="shared" si="49"/>
        <v>4714554.0518749999</v>
      </c>
      <c r="E173" s="54">
        <f t="shared" si="49"/>
        <v>1611964.8240366976</v>
      </c>
      <c r="F173" s="54">
        <f t="shared" si="49"/>
        <v>4415780.2495550476</v>
      </c>
      <c r="G173" s="54">
        <f t="shared" si="49"/>
        <v>4847638.18780459</v>
      </c>
      <c r="H173" s="54">
        <f t="shared" si="49"/>
        <v>5186005.472194816</v>
      </c>
      <c r="I173" s="54">
        <f t="shared" si="49"/>
        <v>5541291.1208045576</v>
      </c>
      <c r="J173" s="54">
        <f t="shared" si="49"/>
        <v>7699024.409143812</v>
      </c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4"/>
      <c r="AL173" s="54"/>
      <c r="AM173" s="54"/>
      <c r="AN173" s="54"/>
      <c r="AO173" s="54"/>
      <c r="AP173" s="54"/>
      <c r="AQ173" s="54"/>
      <c r="AR173" s="54"/>
      <c r="AS173" s="54"/>
      <c r="AT173" s="54"/>
      <c r="AU173" s="54"/>
      <c r="AV173" s="54"/>
      <c r="AW173" s="54"/>
      <c r="AX173" s="54"/>
      <c r="AY173" s="54"/>
      <c r="AZ173" s="54"/>
      <c r="BA173" s="54"/>
    </row>
    <row r="175" spans="1:53" x14ac:dyDescent="0.35">
      <c r="A175" s="38" t="s">
        <v>67</v>
      </c>
    </row>
    <row r="177" spans="1:53" x14ac:dyDescent="0.35">
      <c r="A177" s="58" t="s">
        <v>172</v>
      </c>
      <c r="B177" s="47"/>
      <c r="C177" s="47">
        <f>Monthly!C183</f>
        <v>0</v>
      </c>
      <c r="D177" s="47">
        <v>0</v>
      </c>
      <c r="E177" s="47">
        <v>0</v>
      </c>
      <c r="F177" s="55">
        <f>Monthly!AH183</f>
        <v>5000000</v>
      </c>
      <c r="G177" s="47">
        <v>0</v>
      </c>
      <c r="H177" s="47">
        <v>0</v>
      </c>
      <c r="I177" s="47">
        <v>0</v>
      </c>
      <c r="J177" s="47">
        <v>0</v>
      </c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7"/>
      <c r="Z177" s="47"/>
      <c r="AA177" s="47"/>
      <c r="AB177" s="47"/>
      <c r="AC177" s="47"/>
      <c r="AD177" s="47"/>
      <c r="AE177" s="47"/>
      <c r="AF177" s="47"/>
      <c r="AG177" s="47"/>
      <c r="AH177" s="47"/>
      <c r="AI177" s="47"/>
      <c r="AJ177" s="47"/>
      <c r="AK177" s="47"/>
      <c r="AL177" s="47"/>
      <c r="AM177" s="47"/>
      <c r="AN177" s="47"/>
      <c r="AO177" s="47"/>
      <c r="AP177" s="47"/>
      <c r="AQ177" s="47"/>
      <c r="AR177" s="47"/>
      <c r="AS177" s="47"/>
      <c r="AT177" s="47"/>
      <c r="AU177" s="47"/>
      <c r="AV177" s="47"/>
      <c r="AW177" s="47"/>
      <c r="AX177" s="47"/>
      <c r="AY177" s="47"/>
      <c r="AZ177" s="47"/>
      <c r="BA177" s="47"/>
    </row>
    <row r="178" spans="1:53" x14ac:dyDescent="0.35">
      <c r="A178" s="58" t="s">
        <v>173</v>
      </c>
      <c r="B178" s="47"/>
      <c r="C178" s="47">
        <f>Monthly!C184</f>
        <v>0</v>
      </c>
      <c r="D178" s="55">
        <f t="shared" ref="D178:J178" si="50">-(D14-C14)</f>
        <v>300000</v>
      </c>
      <c r="E178" s="55">
        <f t="shared" si="50"/>
        <v>100000</v>
      </c>
      <c r="F178" s="55">
        <f t="shared" si="50"/>
        <v>0</v>
      </c>
      <c r="G178" s="55">
        <f t="shared" si="50"/>
        <v>0</v>
      </c>
      <c r="H178" s="55">
        <f t="shared" si="50"/>
        <v>0</v>
      </c>
      <c r="I178" s="55">
        <f t="shared" si="50"/>
        <v>0</v>
      </c>
      <c r="J178" s="55">
        <f t="shared" si="50"/>
        <v>0</v>
      </c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  <c r="X178" s="55"/>
      <c r="Y178" s="55"/>
      <c r="Z178" s="55"/>
      <c r="AA178" s="55"/>
      <c r="AB178" s="55"/>
      <c r="AC178" s="55"/>
      <c r="AD178" s="55"/>
      <c r="AE178" s="55"/>
      <c r="AF178" s="55"/>
      <c r="AG178" s="55"/>
      <c r="AH178" s="55"/>
      <c r="AI178" s="55"/>
      <c r="AJ178" s="55"/>
      <c r="AK178" s="55"/>
      <c r="AL178" s="55"/>
      <c r="AM178" s="55"/>
      <c r="AN178" s="55"/>
      <c r="AO178" s="55"/>
      <c r="AP178" s="55"/>
      <c r="AQ178" s="55"/>
      <c r="AR178" s="55"/>
      <c r="AS178" s="55"/>
      <c r="AT178" s="55"/>
      <c r="AU178" s="55"/>
      <c r="AV178" s="55"/>
      <c r="AW178" s="55"/>
      <c r="AX178" s="55"/>
      <c r="AY178" s="55"/>
      <c r="AZ178" s="55"/>
      <c r="BA178" s="55"/>
    </row>
    <row r="179" spans="1:53" x14ac:dyDescent="0.35">
      <c r="A179" s="58" t="s">
        <v>174</v>
      </c>
      <c r="B179" s="47"/>
      <c r="C179" s="47">
        <f>Monthly!C185</f>
        <v>0</v>
      </c>
      <c r="D179" s="55">
        <f t="shared" ref="D179:J179" si="51">C20-D20-D165</f>
        <v>-5024000</v>
      </c>
      <c r="E179" s="55">
        <f t="shared" si="51"/>
        <v>-72000</v>
      </c>
      <c r="F179" s="55">
        <f t="shared" si="51"/>
        <v>7976000</v>
      </c>
      <c r="G179" s="55">
        <f t="shared" si="51"/>
        <v>-24000</v>
      </c>
      <c r="H179" s="55">
        <f t="shared" si="51"/>
        <v>-24000</v>
      </c>
      <c r="I179" s="55">
        <f t="shared" si="51"/>
        <v>-24000</v>
      </c>
      <c r="J179" s="55">
        <f t="shared" si="51"/>
        <v>-24000</v>
      </c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  <c r="X179" s="55"/>
      <c r="Y179" s="55"/>
      <c r="Z179" s="55"/>
      <c r="AA179" s="55"/>
      <c r="AB179" s="55"/>
      <c r="AC179" s="55"/>
      <c r="AD179" s="55"/>
      <c r="AE179" s="55"/>
      <c r="AF179" s="55"/>
      <c r="AG179" s="55"/>
      <c r="AH179" s="55"/>
      <c r="AI179" s="55"/>
      <c r="AJ179" s="55"/>
      <c r="AK179" s="55"/>
      <c r="AL179" s="55"/>
      <c r="AM179" s="55"/>
      <c r="AN179" s="55"/>
      <c r="AO179" s="55"/>
      <c r="AP179" s="55"/>
      <c r="AQ179" s="55"/>
      <c r="AR179" s="55"/>
      <c r="AS179" s="55"/>
      <c r="AT179" s="55"/>
      <c r="AU179" s="55"/>
      <c r="AV179" s="55"/>
      <c r="AW179" s="55"/>
      <c r="AX179" s="55"/>
      <c r="AY179" s="55"/>
      <c r="AZ179" s="55"/>
      <c r="BA179" s="55"/>
    </row>
    <row r="180" spans="1:53" s="61" customFormat="1" x14ac:dyDescent="0.35">
      <c r="A180" s="58" t="s">
        <v>175</v>
      </c>
      <c r="B180" s="47"/>
      <c r="C180" s="47">
        <f>Monthly!C186</f>
        <v>0</v>
      </c>
      <c r="D180" s="47">
        <v>0</v>
      </c>
      <c r="E180" s="47">
        <v>0</v>
      </c>
      <c r="F180" s="47">
        <v>0</v>
      </c>
      <c r="G180" s="47">
        <v>0</v>
      </c>
      <c r="H180" s="47">
        <v>0</v>
      </c>
      <c r="I180" s="47">
        <v>0</v>
      </c>
      <c r="J180" s="47">
        <v>0</v>
      </c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  <c r="X180" s="47"/>
      <c r="Y180" s="47"/>
      <c r="Z180" s="47"/>
      <c r="AA180" s="47"/>
      <c r="AB180" s="47"/>
      <c r="AC180" s="47"/>
      <c r="AD180" s="47"/>
      <c r="AE180" s="47"/>
      <c r="AF180" s="47"/>
      <c r="AG180" s="47"/>
      <c r="AH180" s="47"/>
      <c r="AI180" s="47"/>
      <c r="AJ180" s="47"/>
      <c r="AK180" s="47"/>
      <c r="AL180" s="47"/>
      <c r="AM180" s="47"/>
      <c r="AN180" s="47"/>
      <c r="AO180" s="47"/>
      <c r="AP180" s="47"/>
      <c r="AQ180" s="47"/>
      <c r="AR180" s="47"/>
      <c r="AS180" s="47"/>
      <c r="AT180" s="47"/>
      <c r="AU180" s="47"/>
      <c r="AV180" s="47"/>
      <c r="AW180" s="47"/>
      <c r="AX180" s="47"/>
      <c r="AY180" s="47"/>
      <c r="AZ180" s="47"/>
      <c r="BA180" s="47"/>
    </row>
    <row r="181" spans="1:53" s="60" customFormat="1" x14ac:dyDescent="0.35">
      <c r="A181" s="58" t="s">
        <v>68</v>
      </c>
      <c r="B181" s="47"/>
      <c r="C181" s="47">
        <f>Monthly!C187</f>
        <v>0</v>
      </c>
      <c r="D181" s="55">
        <f t="shared" ref="D181:J181" si="52">C21-D21</f>
        <v>-25000</v>
      </c>
      <c r="E181" s="55">
        <f t="shared" si="52"/>
        <v>-8000</v>
      </c>
      <c r="F181" s="55">
        <f t="shared" si="52"/>
        <v>525000</v>
      </c>
      <c r="G181" s="55">
        <f t="shared" si="52"/>
        <v>0</v>
      </c>
      <c r="H181" s="55">
        <f t="shared" si="52"/>
        <v>0</v>
      </c>
      <c r="I181" s="55">
        <f t="shared" si="52"/>
        <v>0</v>
      </c>
      <c r="J181" s="55">
        <f t="shared" si="52"/>
        <v>0</v>
      </c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  <c r="X181" s="55"/>
      <c r="Y181" s="55"/>
      <c r="Z181" s="55"/>
      <c r="AA181" s="55"/>
      <c r="AB181" s="55"/>
      <c r="AC181" s="55"/>
      <c r="AD181" s="55"/>
      <c r="AE181" s="55"/>
      <c r="AF181" s="55"/>
      <c r="AG181" s="55"/>
      <c r="AH181" s="55"/>
      <c r="AI181" s="55"/>
      <c r="AJ181" s="55"/>
      <c r="AK181" s="55"/>
      <c r="AL181" s="55"/>
      <c r="AM181" s="55"/>
      <c r="AN181" s="55"/>
      <c r="AO181" s="55"/>
      <c r="AP181" s="55"/>
      <c r="AQ181" s="55"/>
      <c r="AR181" s="55"/>
      <c r="AS181" s="55"/>
      <c r="AT181" s="55"/>
      <c r="AU181" s="55"/>
      <c r="AV181" s="55"/>
      <c r="AW181" s="55"/>
      <c r="AX181" s="55"/>
      <c r="AY181" s="55"/>
      <c r="AZ181" s="55"/>
      <c r="BA181" s="55"/>
    </row>
    <row r="182" spans="1:53" x14ac:dyDescent="0.35">
      <c r="A182" s="61"/>
      <c r="B182" s="61"/>
      <c r="C182" s="61"/>
      <c r="D182" s="61"/>
      <c r="E182" s="61"/>
      <c r="F182" s="61"/>
      <c r="G182" s="61"/>
      <c r="H182" s="61"/>
      <c r="I182" s="61"/>
      <c r="J182" s="61"/>
      <c r="K182" s="61"/>
      <c r="L182" s="61"/>
      <c r="M182" s="61"/>
      <c r="N182" s="61"/>
      <c r="O182" s="61"/>
      <c r="P182" s="61"/>
      <c r="Q182" s="61"/>
      <c r="R182" s="61"/>
      <c r="S182" s="61"/>
      <c r="T182" s="61"/>
      <c r="U182" s="61"/>
      <c r="V182" s="61"/>
      <c r="W182" s="61"/>
      <c r="X182" s="61"/>
      <c r="Y182" s="61"/>
      <c r="Z182" s="61"/>
      <c r="AA182" s="61"/>
      <c r="AB182" s="61"/>
      <c r="AC182" s="61"/>
      <c r="AD182" s="61"/>
      <c r="AE182" s="61"/>
      <c r="AF182" s="61"/>
      <c r="AG182" s="61"/>
      <c r="AH182" s="61"/>
      <c r="AI182" s="61"/>
      <c r="AJ182" s="61"/>
      <c r="AK182" s="61"/>
      <c r="AL182" s="61"/>
      <c r="AM182" s="61"/>
      <c r="AN182" s="61"/>
      <c r="AO182" s="61"/>
      <c r="AP182" s="61"/>
      <c r="AQ182" s="61"/>
      <c r="AR182" s="61"/>
      <c r="AS182" s="61"/>
      <c r="AT182" s="61"/>
      <c r="AU182" s="61"/>
      <c r="AV182" s="61"/>
      <c r="AW182" s="61"/>
      <c r="AX182" s="61"/>
      <c r="AY182" s="61"/>
      <c r="AZ182" s="61"/>
      <c r="BA182" s="61"/>
    </row>
    <row r="183" spans="1:53" x14ac:dyDescent="0.35">
      <c r="A183" s="60" t="s">
        <v>69</v>
      </c>
      <c r="B183" s="46"/>
      <c r="C183" s="54">
        <f>SUM(C177:C182)</f>
        <v>0</v>
      </c>
      <c r="D183" s="54">
        <f>SUM(D177:D182)</f>
        <v>-4749000</v>
      </c>
      <c r="E183" s="54">
        <f t="shared" ref="E183:J183" si="53">SUM(E177:E182)</f>
        <v>20000</v>
      </c>
      <c r="F183" s="54">
        <f t="shared" si="53"/>
        <v>13501000</v>
      </c>
      <c r="G183" s="54">
        <f t="shared" si="53"/>
        <v>-24000</v>
      </c>
      <c r="H183" s="54">
        <f t="shared" si="53"/>
        <v>-24000</v>
      </c>
      <c r="I183" s="54">
        <f t="shared" si="53"/>
        <v>-24000</v>
      </c>
      <c r="J183" s="54">
        <f t="shared" si="53"/>
        <v>-24000</v>
      </c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  <c r="AJ183" s="54"/>
      <c r="AK183" s="54"/>
      <c r="AL183" s="54"/>
      <c r="AM183" s="54"/>
      <c r="AN183" s="54"/>
      <c r="AO183" s="54"/>
      <c r="AP183" s="54"/>
      <c r="AQ183" s="54"/>
      <c r="AR183" s="54"/>
      <c r="AS183" s="54"/>
      <c r="AT183" s="54"/>
      <c r="AU183" s="54"/>
      <c r="AV183" s="54"/>
      <c r="AW183" s="54"/>
      <c r="AX183" s="54"/>
      <c r="AY183" s="54"/>
      <c r="AZ183" s="54"/>
      <c r="BA183" s="54"/>
    </row>
    <row r="185" spans="1:53" x14ac:dyDescent="0.35">
      <c r="A185" s="38" t="s">
        <v>70</v>
      </c>
    </row>
    <row r="187" spans="1:53" x14ac:dyDescent="0.35">
      <c r="A187" s="58" t="s">
        <v>177</v>
      </c>
      <c r="B187" s="47"/>
      <c r="C187" s="55">
        <f>Monthly!C193</f>
        <v>-1168665</v>
      </c>
      <c r="D187" s="55">
        <f t="shared" ref="D187:J187" si="54">D32-C32</f>
        <v>-2146457.5</v>
      </c>
      <c r="E187" s="55">
        <f t="shared" si="54"/>
        <v>-2153542.5</v>
      </c>
      <c r="F187" s="55">
        <f t="shared" si="54"/>
        <v>-1249999.9999999998</v>
      </c>
      <c r="G187" s="55">
        <f t="shared" si="54"/>
        <v>0</v>
      </c>
      <c r="H187" s="55">
        <f t="shared" si="54"/>
        <v>0</v>
      </c>
      <c r="I187" s="55">
        <f t="shared" si="54"/>
        <v>0</v>
      </c>
      <c r="J187" s="55">
        <f t="shared" si="54"/>
        <v>0</v>
      </c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  <c r="X187" s="55"/>
      <c r="Y187" s="55"/>
      <c r="Z187" s="55"/>
      <c r="AA187" s="55"/>
      <c r="AB187" s="55"/>
      <c r="AC187" s="55"/>
      <c r="AD187" s="55"/>
      <c r="AE187" s="55"/>
      <c r="AF187" s="55"/>
      <c r="AG187" s="55"/>
      <c r="AH187" s="55"/>
      <c r="AI187" s="55"/>
      <c r="AJ187" s="55"/>
      <c r="AK187" s="55"/>
      <c r="AL187" s="55"/>
      <c r="AM187" s="55"/>
      <c r="AN187" s="55"/>
      <c r="AO187" s="55"/>
      <c r="AP187" s="55"/>
      <c r="AQ187" s="55"/>
      <c r="AR187" s="55"/>
      <c r="AS187" s="55"/>
      <c r="AT187" s="55"/>
      <c r="AU187" s="55"/>
      <c r="AV187" s="55"/>
      <c r="AW187" s="55"/>
      <c r="AX187" s="55"/>
      <c r="AY187" s="55"/>
      <c r="AZ187" s="55"/>
      <c r="BA187" s="55"/>
    </row>
    <row r="188" spans="1:53" x14ac:dyDescent="0.35">
      <c r="A188" s="58" t="s">
        <v>176</v>
      </c>
      <c r="B188" s="47"/>
      <c r="C188" s="55">
        <f>Monthly!C194</f>
        <v>-2500</v>
      </c>
      <c r="D188" s="55">
        <v>0</v>
      </c>
      <c r="E188" s="55">
        <v>0</v>
      </c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55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  <c r="X188" s="47"/>
      <c r="Y188" s="47"/>
      <c r="Z188" s="47"/>
      <c r="AA188" s="47"/>
      <c r="AB188" s="47"/>
      <c r="AC188" s="47"/>
      <c r="AD188" s="47"/>
      <c r="AE188" s="47"/>
      <c r="AF188" s="47"/>
      <c r="AG188" s="47"/>
      <c r="AH188" s="47"/>
      <c r="AI188" s="47"/>
      <c r="AJ188" s="47"/>
      <c r="AK188" s="47"/>
      <c r="AL188" s="47"/>
      <c r="AM188" s="47"/>
      <c r="AN188" s="47"/>
      <c r="AO188" s="47"/>
      <c r="AP188" s="47"/>
      <c r="AQ188" s="47"/>
      <c r="AR188" s="47"/>
      <c r="AS188" s="47"/>
      <c r="AT188" s="47"/>
      <c r="AU188" s="47"/>
      <c r="AV188" s="47"/>
      <c r="AW188" s="47"/>
      <c r="AX188" s="47"/>
      <c r="AY188" s="47"/>
      <c r="AZ188" s="47"/>
      <c r="BA188" s="47"/>
    </row>
    <row r="189" spans="1:53" x14ac:dyDescent="0.35">
      <c r="A189" s="58" t="s">
        <v>178</v>
      </c>
      <c r="B189" s="47"/>
      <c r="C189" s="55">
        <f>Monthly!C195</f>
        <v>-122805</v>
      </c>
      <c r="D189" s="55">
        <v>0</v>
      </c>
      <c r="E189" s="55">
        <v>0</v>
      </c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55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  <c r="X189" s="47"/>
      <c r="Y189" s="47"/>
      <c r="Z189" s="47"/>
      <c r="AA189" s="47"/>
      <c r="AB189" s="47"/>
      <c r="AC189" s="47"/>
      <c r="AD189" s="47"/>
      <c r="AE189" s="47"/>
      <c r="AF189" s="47"/>
      <c r="AG189" s="47"/>
      <c r="AH189" s="47"/>
      <c r="AI189" s="47"/>
      <c r="AJ189" s="47"/>
      <c r="AK189" s="47"/>
      <c r="AL189" s="47"/>
      <c r="AM189" s="47"/>
      <c r="AN189" s="47"/>
      <c r="AO189" s="47"/>
      <c r="AP189" s="47"/>
      <c r="AQ189" s="47"/>
      <c r="AR189" s="47"/>
      <c r="AS189" s="47"/>
      <c r="AT189" s="47"/>
      <c r="AU189" s="47"/>
      <c r="AV189" s="47"/>
      <c r="AW189" s="47"/>
      <c r="AX189" s="47"/>
      <c r="AY189" s="47"/>
      <c r="AZ189" s="47"/>
      <c r="BA189" s="47"/>
    </row>
    <row r="190" spans="1:53" s="61" customFormat="1" x14ac:dyDescent="0.35">
      <c r="A190" s="58" t="s">
        <v>179</v>
      </c>
      <c r="B190" s="47"/>
      <c r="C190" s="55">
        <f>Monthly!C196</f>
        <v>2000000</v>
      </c>
      <c r="D190" s="55">
        <f t="shared" ref="D190:J190" si="55">D38-C38-D170</f>
        <v>-1010000</v>
      </c>
      <c r="E190" s="55">
        <f t="shared" si="55"/>
        <v>-992916.66666666663</v>
      </c>
      <c r="F190" s="55">
        <f t="shared" si="55"/>
        <v>0</v>
      </c>
      <c r="G190" s="55">
        <f t="shared" si="55"/>
        <v>0</v>
      </c>
      <c r="H190" s="55">
        <f t="shared" si="55"/>
        <v>0</v>
      </c>
      <c r="I190" s="55">
        <f t="shared" si="55"/>
        <v>0</v>
      </c>
      <c r="J190" s="55">
        <f t="shared" si="55"/>
        <v>0</v>
      </c>
      <c r="K190" s="55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  <c r="X190" s="47"/>
      <c r="Y190" s="47"/>
      <c r="Z190" s="47"/>
      <c r="AA190" s="47"/>
      <c r="AB190" s="47"/>
      <c r="AC190" s="47"/>
      <c r="AD190" s="47"/>
      <c r="AE190" s="47"/>
      <c r="AF190" s="47"/>
      <c r="AG190" s="47"/>
      <c r="AH190" s="47"/>
      <c r="AI190" s="47"/>
      <c r="AJ190" s="47"/>
      <c r="AK190" s="47"/>
      <c r="AL190" s="47"/>
      <c r="AM190" s="47"/>
      <c r="AN190" s="47"/>
      <c r="AO190" s="47"/>
      <c r="AP190" s="47"/>
      <c r="AQ190" s="47"/>
      <c r="AR190" s="47"/>
      <c r="AS190" s="47"/>
      <c r="AT190" s="47"/>
      <c r="AU190" s="47"/>
      <c r="AV190" s="47"/>
      <c r="AW190" s="47"/>
      <c r="AX190" s="47"/>
      <c r="AY190" s="47"/>
      <c r="AZ190" s="47"/>
      <c r="BA190" s="47"/>
    </row>
    <row r="191" spans="1:53" x14ac:dyDescent="0.35">
      <c r="A191" s="58" t="s">
        <v>180</v>
      </c>
      <c r="B191" s="47"/>
      <c r="C191" s="55">
        <f>Monthly!C197</f>
        <v>100000</v>
      </c>
      <c r="D191" s="55">
        <f t="shared" ref="D191:J191" si="56">D31-C31</f>
        <v>400000</v>
      </c>
      <c r="E191" s="55">
        <f t="shared" si="56"/>
        <v>-200000</v>
      </c>
      <c r="F191" s="55">
        <f t="shared" si="56"/>
        <v>0</v>
      </c>
      <c r="G191" s="55">
        <f t="shared" si="56"/>
        <v>0</v>
      </c>
      <c r="H191" s="55">
        <f t="shared" si="56"/>
        <v>0</v>
      </c>
      <c r="I191" s="55">
        <f t="shared" si="56"/>
        <v>0</v>
      </c>
      <c r="J191" s="55">
        <f t="shared" si="56"/>
        <v>0</v>
      </c>
      <c r="K191" s="55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  <c r="X191" s="47"/>
      <c r="Y191" s="47"/>
      <c r="Z191" s="47"/>
      <c r="AA191" s="47"/>
      <c r="AB191" s="47"/>
      <c r="AC191" s="47"/>
      <c r="AD191" s="47"/>
      <c r="AE191" s="47"/>
      <c r="AF191" s="47"/>
      <c r="AG191" s="47"/>
      <c r="AH191" s="47"/>
      <c r="AI191" s="47"/>
      <c r="AJ191" s="47"/>
      <c r="AK191" s="47"/>
      <c r="AL191" s="47"/>
      <c r="AM191" s="47"/>
      <c r="AN191" s="47"/>
      <c r="AO191" s="47"/>
      <c r="AP191" s="47"/>
      <c r="AQ191" s="47"/>
      <c r="AR191" s="47"/>
      <c r="AS191" s="47"/>
      <c r="AT191" s="47"/>
      <c r="AU191" s="47"/>
      <c r="AV191" s="47"/>
      <c r="AW191" s="47"/>
      <c r="AX191" s="47"/>
      <c r="AY191" s="47"/>
      <c r="AZ191" s="47"/>
      <c r="BA191" s="47"/>
    </row>
    <row r="192" spans="1:53" x14ac:dyDescent="0.35">
      <c r="A192" s="58" t="s">
        <v>220</v>
      </c>
      <c r="B192" s="47"/>
      <c r="C192" s="55">
        <f>Monthly!C198</f>
        <v>0</v>
      </c>
      <c r="D192" s="55">
        <v>0</v>
      </c>
      <c r="E192" s="55">
        <f t="shared" ref="E192:J192" si="57">E46-D46</f>
        <v>100</v>
      </c>
      <c r="F192" s="55">
        <f t="shared" si="57"/>
        <v>0</v>
      </c>
      <c r="G192" s="55">
        <f t="shared" si="57"/>
        <v>0</v>
      </c>
      <c r="H192" s="55">
        <f t="shared" si="57"/>
        <v>0</v>
      </c>
      <c r="I192" s="55">
        <f t="shared" si="57"/>
        <v>0</v>
      </c>
      <c r="J192" s="55">
        <f t="shared" si="57"/>
        <v>0</v>
      </c>
      <c r="K192" s="55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  <c r="X192" s="47"/>
      <c r="Y192" s="47"/>
      <c r="Z192" s="47"/>
      <c r="AA192" s="47"/>
      <c r="AB192" s="47"/>
      <c r="AC192" s="47"/>
      <c r="AD192" s="47"/>
      <c r="AE192" s="47"/>
      <c r="AF192" s="47"/>
      <c r="AG192" s="47"/>
      <c r="AH192" s="47"/>
      <c r="AI192" s="47"/>
      <c r="AJ192" s="47"/>
      <c r="AK192" s="47"/>
      <c r="AL192" s="47"/>
      <c r="AM192" s="47"/>
      <c r="AN192" s="47"/>
      <c r="AO192" s="47"/>
      <c r="AP192" s="47"/>
      <c r="AQ192" s="47"/>
      <c r="AR192" s="47"/>
      <c r="AS192" s="47"/>
      <c r="AT192" s="47"/>
      <c r="AU192" s="47"/>
      <c r="AV192" s="47"/>
      <c r="AW192" s="47"/>
      <c r="AX192" s="47"/>
      <c r="AY192" s="47"/>
      <c r="AZ192" s="47"/>
      <c r="BA192" s="47"/>
    </row>
    <row r="193" spans="1:53" x14ac:dyDescent="0.35">
      <c r="A193" s="58" t="s">
        <v>235</v>
      </c>
      <c r="B193" s="47"/>
      <c r="C193" s="55">
        <f>Monthly!C199</f>
        <v>0</v>
      </c>
      <c r="D193" s="55">
        <f t="shared" ref="D193:J193" si="58">D37-C37</f>
        <v>600000</v>
      </c>
      <c r="E193" s="55">
        <f t="shared" si="58"/>
        <v>-600000</v>
      </c>
      <c r="F193" s="55">
        <f t="shared" si="58"/>
        <v>0</v>
      </c>
      <c r="G193" s="55">
        <f t="shared" si="58"/>
        <v>0</v>
      </c>
      <c r="H193" s="55">
        <f t="shared" si="58"/>
        <v>0</v>
      </c>
      <c r="I193" s="55">
        <f t="shared" si="58"/>
        <v>0</v>
      </c>
      <c r="J193" s="55">
        <f t="shared" si="58"/>
        <v>0</v>
      </c>
      <c r="K193" s="55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  <c r="X193" s="47"/>
      <c r="Y193" s="47"/>
      <c r="Z193" s="47"/>
      <c r="AA193" s="47"/>
      <c r="AB193" s="47"/>
      <c r="AC193" s="47"/>
      <c r="AD193" s="47"/>
      <c r="AE193" s="47"/>
      <c r="AF193" s="47"/>
      <c r="AG193" s="47"/>
      <c r="AH193" s="47"/>
      <c r="AI193" s="47"/>
      <c r="AJ193" s="47"/>
      <c r="AK193" s="47"/>
      <c r="AL193" s="47"/>
      <c r="AM193" s="47"/>
      <c r="AN193" s="47"/>
      <c r="AO193" s="47"/>
      <c r="AP193" s="47"/>
      <c r="AQ193" s="47"/>
      <c r="AR193" s="47"/>
      <c r="AS193" s="47"/>
      <c r="AT193" s="47"/>
      <c r="AU193" s="47"/>
      <c r="AV193" s="47"/>
      <c r="AW193" s="47"/>
      <c r="AX193" s="47"/>
      <c r="AY193" s="47"/>
      <c r="AZ193" s="47"/>
      <c r="BA193" s="47"/>
    </row>
    <row r="194" spans="1:53" x14ac:dyDescent="0.35">
      <c r="A194" s="61"/>
      <c r="B194" s="61"/>
      <c r="C194" s="61"/>
      <c r="D194" s="61"/>
      <c r="E194" s="61"/>
      <c r="F194" s="61"/>
      <c r="G194" s="61"/>
      <c r="H194" s="61"/>
      <c r="I194" s="61"/>
      <c r="J194" s="61"/>
      <c r="K194" s="61"/>
      <c r="L194" s="61"/>
      <c r="M194" s="61"/>
      <c r="N194" s="61"/>
      <c r="O194" s="61"/>
      <c r="P194" s="61"/>
      <c r="Q194" s="61"/>
      <c r="R194" s="61"/>
      <c r="S194" s="61"/>
      <c r="T194" s="61"/>
      <c r="U194" s="61"/>
      <c r="V194" s="61"/>
      <c r="W194" s="61"/>
      <c r="X194" s="61"/>
      <c r="Y194" s="61"/>
      <c r="Z194" s="61"/>
      <c r="AA194" s="61"/>
      <c r="AB194" s="61"/>
      <c r="AC194" s="61"/>
      <c r="AD194" s="61"/>
      <c r="AE194" s="61"/>
      <c r="AF194" s="61"/>
      <c r="AG194" s="61"/>
      <c r="AH194" s="61"/>
      <c r="AI194" s="61"/>
      <c r="AJ194" s="61"/>
      <c r="AK194" s="61"/>
      <c r="AL194" s="61"/>
      <c r="AM194" s="61"/>
      <c r="AN194" s="61"/>
      <c r="AO194" s="61"/>
      <c r="AP194" s="61"/>
      <c r="AQ194" s="61"/>
      <c r="AR194" s="61"/>
      <c r="AS194" s="61"/>
      <c r="AT194" s="61"/>
      <c r="AU194" s="61"/>
      <c r="AV194" s="61"/>
      <c r="AW194" s="61"/>
      <c r="AX194" s="61"/>
      <c r="AY194" s="61"/>
      <c r="AZ194" s="61"/>
      <c r="BA194" s="61"/>
    </row>
    <row r="195" spans="1:53" x14ac:dyDescent="0.35">
      <c r="A195" s="60" t="s">
        <v>71</v>
      </c>
      <c r="B195" s="46"/>
      <c r="C195" s="54">
        <f t="shared" ref="C195:J195" si="59">SUM(C187:C194)</f>
        <v>806030</v>
      </c>
      <c r="D195" s="54">
        <f t="shared" si="59"/>
        <v>-2156457.5</v>
      </c>
      <c r="E195" s="54">
        <f t="shared" si="59"/>
        <v>-3946359.1666666665</v>
      </c>
      <c r="F195" s="54">
        <f t="shared" si="59"/>
        <v>-1249999.9999999998</v>
      </c>
      <c r="G195" s="54">
        <f t="shared" si="59"/>
        <v>0</v>
      </c>
      <c r="H195" s="54">
        <f t="shared" si="59"/>
        <v>0</v>
      </c>
      <c r="I195" s="54">
        <f t="shared" si="59"/>
        <v>0</v>
      </c>
      <c r="J195" s="54">
        <f t="shared" si="59"/>
        <v>0</v>
      </c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4"/>
      <c r="AK195" s="54"/>
      <c r="AL195" s="54"/>
      <c r="AM195" s="54"/>
      <c r="AN195" s="54"/>
      <c r="AO195" s="54"/>
      <c r="AP195" s="54"/>
      <c r="AQ195" s="54"/>
      <c r="AR195" s="54"/>
      <c r="AS195" s="54"/>
      <c r="AT195" s="54"/>
      <c r="AU195" s="54"/>
      <c r="AV195" s="54"/>
      <c r="AW195" s="54"/>
      <c r="AX195" s="54"/>
      <c r="AY195" s="54"/>
      <c r="AZ195" s="54"/>
      <c r="BA195" s="54"/>
    </row>
    <row r="197" spans="1:53" x14ac:dyDescent="0.35">
      <c r="A197" s="58" t="s">
        <v>219</v>
      </c>
      <c r="C197" s="55">
        <v>0</v>
      </c>
      <c r="D197" s="55">
        <v>0</v>
      </c>
      <c r="E197" s="55">
        <f>Monthly!S203</f>
        <v>0</v>
      </c>
      <c r="F197" s="55">
        <f>Monthly!AH203</f>
        <v>0</v>
      </c>
      <c r="G197" s="55">
        <f>Monthly!AW203</f>
        <v>0</v>
      </c>
      <c r="H197" s="55">
        <f>Monthly!BL203</f>
        <v>0</v>
      </c>
      <c r="I197" s="55">
        <f>Monthly!CA203</f>
        <v>0</v>
      </c>
      <c r="J197" s="55">
        <f>Monthly!CP203</f>
        <v>0</v>
      </c>
    </row>
    <row r="199" spans="1:53" s="61" customFormat="1" x14ac:dyDescent="0.35">
      <c r="A199" s="60" t="s">
        <v>72</v>
      </c>
      <c r="B199" s="46"/>
      <c r="C199" s="54">
        <f>C195+C183+C173</f>
        <v>6459122.4068749994</v>
      </c>
      <c r="D199" s="54">
        <f>D195+D183+D173</f>
        <v>-2190903.4481250001</v>
      </c>
      <c r="E199" s="54">
        <f>E195+E183+E173+E197</f>
        <v>-2314394.3426299691</v>
      </c>
      <c r="F199" s="54">
        <f>F195+F183+F173+F197</f>
        <v>16666780.249555048</v>
      </c>
      <c r="G199" s="54">
        <f>G195+G183+G173</f>
        <v>4823638.18780459</v>
      </c>
      <c r="H199" s="54">
        <f>H195+H183+H173</f>
        <v>5162005.472194816</v>
      </c>
      <c r="I199" s="54">
        <f>I195+I183+I173</f>
        <v>5517291.1208045576</v>
      </c>
      <c r="J199" s="54">
        <f>J195+J183+J173</f>
        <v>7675024.409143812</v>
      </c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54"/>
      <c r="AH199" s="54"/>
      <c r="AI199" s="54"/>
      <c r="AJ199" s="54"/>
      <c r="AK199" s="54"/>
      <c r="AL199" s="54"/>
      <c r="AM199" s="54"/>
      <c r="AN199" s="54"/>
      <c r="AO199" s="54"/>
      <c r="AP199" s="54"/>
      <c r="AQ199" s="54"/>
      <c r="AR199" s="54"/>
      <c r="AS199" s="54"/>
      <c r="AT199" s="54"/>
      <c r="AU199" s="54"/>
      <c r="AV199" s="54"/>
      <c r="AW199" s="54"/>
      <c r="AX199" s="54"/>
      <c r="AY199" s="54"/>
      <c r="AZ199" s="54"/>
      <c r="BA199" s="54"/>
    </row>
    <row r="201" spans="1:53" s="64" customFormat="1" ht="16" thickBot="1" x14ac:dyDescent="0.4">
      <c r="A201" s="61" t="s">
        <v>59</v>
      </c>
      <c r="B201" s="48"/>
      <c r="C201" s="56">
        <v>-272883.70833333582</v>
      </c>
      <c r="D201" s="56">
        <f t="shared" ref="D201:J201" si="60">C203</f>
        <v>6186238.6985416636</v>
      </c>
      <c r="E201" s="56">
        <f t="shared" si="60"/>
        <v>3995335.2504166635</v>
      </c>
      <c r="F201" s="56">
        <f t="shared" si="60"/>
        <v>1680940.9077866944</v>
      </c>
      <c r="G201" s="56">
        <f t="shared" si="60"/>
        <v>18347721.157341741</v>
      </c>
      <c r="H201" s="56">
        <f t="shared" si="60"/>
        <v>23171359.345146332</v>
      </c>
      <c r="I201" s="56">
        <f t="shared" si="60"/>
        <v>28333364.817341149</v>
      </c>
      <c r="J201" s="56">
        <f t="shared" si="60"/>
        <v>33850655.938145705</v>
      </c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48"/>
      <c r="W201" s="48"/>
      <c r="X201" s="48"/>
      <c r="Y201" s="48"/>
      <c r="Z201" s="48"/>
      <c r="AA201" s="48"/>
      <c r="AB201" s="48"/>
      <c r="AC201" s="48"/>
      <c r="AD201" s="48"/>
      <c r="AE201" s="48"/>
      <c r="AF201" s="48"/>
      <c r="AG201" s="48"/>
      <c r="AH201" s="48"/>
      <c r="AI201" s="48"/>
      <c r="AJ201" s="48"/>
      <c r="AK201" s="48"/>
      <c r="AL201" s="48"/>
      <c r="AM201" s="48"/>
      <c r="AN201" s="48"/>
      <c r="AO201" s="48"/>
      <c r="AP201" s="48"/>
      <c r="AQ201" s="48"/>
      <c r="AR201" s="48"/>
      <c r="AS201" s="48"/>
      <c r="AT201" s="48"/>
      <c r="AU201" s="48"/>
      <c r="AV201" s="48"/>
      <c r="AW201" s="48"/>
      <c r="AX201" s="48"/>
      <c r="AY201" s="48"/>
      <c r="AZ201" s="48"/>
      <c r="BA201" s="48"/>
    </row>
    <row r="203" spans="1:53" ht="16" thickBot="1" x14ac:dyDescent="0.4">
      <c r="A203" s="64" t="s">
        <v>60</v>
      </c>
      <c r="B203" s="49"/>
      <c r="C203" s="57">
        <f>SUM(C199:C201)</f>
        <v>6186238.6985416636</v>
      </c>
      <c r="D203" s="57">
        <f>SUM(D199:D201)</f>
        <v>3995335.2504166635</v>
      </c>
      <c r="E203" s="57">
        <f t="shared" ref="E203:J203" si="61">SUM(E199:E201)</f>
        <v>1680940.9077866944</v>
      </c>
      <c r="F203" s="57">
        <f>SUM(F199:F201)</f>
        <v>18347721.157341741</v>
      </c>
      <c r="G203" s="57">
        <f t="shared" si="61"/>
        <v>23171359.345146332</v>
      </c>
      <c r="H203" s="57">
        <f t="shared" si="61"/>
        <v>28333364.817341149</v>
      </c>
      <c r="I203" s="57">
        <f t="shared" si="61"/>
        <v>33850655.938145705</v>
      </c>
      <c r="J203" s="57">
        <f t="shared" si="61"/>
        <v>41525680.347289518</v>
      </c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U203" s="57"/>
      <c r="V203" s="57"/>
      <c r="W203" s="57"/>
      <c r="X203" s="57"/>
      <c r="Y203" s="57"/>
      <c r="Z203" s="57"/>
      <c r="AA203" s="57"/>
      <c r="AB203" s="57"/>
      <c r="AC203" s="57"/>
      <c r="AD203" s="57"/>
      <c r="AE203" s="57"/>
      <c r="AF203" s="57"/>
      <c r="AG203" s="57"/>
      <c r="AH203" s="57"/>
      <c r="AI203" s="57"/>
      <c r="AJ203" s="57"/>
      <c r="AK203" s="57"/>
      <c r="AL203" s="57"/>
      <c r="AM203" s="57"/>
      <c r="AN203" s="57"/>
      <c r="AO203" s="57"/>
      <c r="AP203" s="57"/>
      <c r="AQ203" s="57"/>
      <c r="AR203" s="57"/>
      <c r="AS203" s="57"/>
      <c r="AT203" s="57"/>
      <c r="AU203" s="57"/>
      <c r="AV203" s="57"/>
      <c r="AW203" s="57"/>
      <c r="AX203" s="57"/>
      <c r="AY203" s="57"/>
      <c r="AZ203" s="57"/>
      <c r="BA203" s="57"/>
    </row>
    <row r="204" spans="1:53" hidden="1" x14ac:dyDescent="0.35">
      <c r="E204" s="47"/>
    </row>
    <row r="205" spans="1:53" hidden="1" x14ac:dyDescent="0.35">
      <c r="A205" s="32" t="s">
        <v>208</v>
      </c>
      <c r="B205" s="32"/>
      <c r="C205" s="32"/>
      <c r="D205" s="32"/>
      <c r="E205" s="32">
        <f>(IF(E203&lt;0,E203,0))*-1</f>
        <v>0</v>
      </c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  <c r="AG205" s="32"/>
      <c r="AH205" s="32"/>
      <c r="AI205" s="32"/>
      <c r="AJ205" s="32"/>
      <c r="AK205" s="32"/>
      <c r="AL205" s="32"/>
      <c r="AM205" s="32"/>
      <c r="AN205" s="32"/>
      <c r="AO205" s="32"/>
      <c r="AP205" s="32"/>
      <c r="AQ205" s="32"/>
      <c r="AR205" s="32"/>
      <c r="AS205" s="32"/>
      <c r="AT205" s="32"/>
      <c r="AU205" s="32"/>
      <c r="AV205" s="32"/>
      <c r="AW205" s="32"/>
      <c r="AX205" s="32"/>
      <c r="AY205" s="32"/>
      <c r="AZ205" s="32"/>
      <c r="BA205" s="32"/>
    </row>
    <row r="206" spans="1:53" s="47" customFormat="1" hidden="1" x14ac:dyDescent="0.35">
      <c r="A206" s="33" t="s">
        <v>209</v>
      </c>
      <c r="B206" s="33"/>
      <c r="C206" s="33"/>
      <c r="D206" s="33"/>
      <c r="E206" s="33">
        <f t="shared" ref="E206:J206" si="62">SUM(E202:E204)</f>
        <v>1680940.9077866944</v>
      </c>
      <c r="F206" s="33">
        <f t="shared" si="62"/>
        <v>18347721.157341741</v>
      </c>
      <c r="G206" s="33">
        <f t="shared" si="62"/>
        <v>23171359.345146332</v>
      </c>
      <c r="H206" s="33">
        <f t="shared" si="62"/>
        <v>28333364.817341149</v>
      </c>
      <c r="I206" s="33">
        <f t="shared" si="62"/>
        <v>33850655.938145705</v>
      </c>
      <c r="J206" s="33">
        <f t="shared" si="62"/>
        <v>41525680.347289518</v>
      </c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F206" s="33"/>
      <c r="AG206" s="33"/>
      <c r="AH206" s="33"/>
      <c r="AI206" s="33"/>
      <c r="AJ206" s="33"/>
      <c r="AK206" s="33"/>
      <c r="AL206" s="33"/>
      <c r="AM206" s="33"/>
      <c r="AN206" s="33"/>
      <c r="AO206" s="33"/>
      <c r="AP206" s="33"/>
      <c r="AQ206" s="33"/>
      <c r="AR206" s="33"/>
      <c r="AS206" s="33"/>
      <c r="AT206" s="33"/>
      <c r="AU206" s="33"/>
      <c r="AV206" s="33"/>
      <c r="AW206" s="33"/>
      <c r="AX206" s="33"/>
      <c r="AY206" s="33"/>
      <c r="AZ206" s="33"/>
      <c r="BA206" s="33"/>
    </row>
    <row r="207" spans="1:53" s="47" customFormat="1" hidden="1" x14ac:dyDescent="0.35">
      <c r="A207" s="32"/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F207" s="32"/>
      <c r="AG207" s="32"/>
      <c r="AH207" s="32"/>
      <c r="AI207" s="32"/>
      <c r="AJ207" s="32"/>
      <c r="AK207" s="32"/>
      <c r="AL207" s="32"/>
      <c r="AM207" s="32"/>
      <c r="AN207" s="32"/>
      <c r="AO207" s="32"/>
      <c r="AP207" s="32"/>
      <c r="AQ207" s="32"/>
      <c r="AR207" s="32"/>
      <c r="AS207" s="32"/>
      <c r="AT207" s="32"/>
      <c r="AU207" s="32"/>
      <c r="AV207" s="32"/>
      <c r="AW207" s="32"/>
      <c r="AX207" s="32"/>
      <c r="AY207" s="32"/>
      <c r="AZ207" s="32"/>
      <c r="BA207" s="32"/>
    </row>
    <row r="208" spans="1:53" ht="16" hidden="1" thickBot="1" x14ac:dyDescent="0.4">
      <c r="A208" s="34" t="s">
        <v>210</v>
      </c>
      <c r="B208" s="34"/>
      <c r="C208" s="34"/>
      <c r="D208" s="34"/>
      <c r="E208" s="34">
        <f t="shared" ref="E208:J208" si="63">(IF(E206&lt;0,E206,0))*-1</f>
        <v>0</v>
      </c>
      <c r="F208" s="34">
        <f t="shared" si="63"/>
        <v>0</v>
      </c>
      <c r="G208" s="34">
        <f t="shared" si="63"/>
        <v>0</v>
      </c>
      <c r="H208" s="34">
        <f t="shared" si="63"/>
        <v>0</v>
      </c>
      <c r="I208" s="34">
        <f t="shared" si="63"/>
        <v>0</v>
      </c>
      <c r="J208" s="34">
        <f t="shared" si="63"/>
        <v>0</v>
      </c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F208" s="34"/>
      <c r="AG208" s="34"/>
      <c r="AH208" s="34"/>
      <c r="AI208" s="34"/>
      <c r="AJ208" s="34"/>
      <c r="AK208" s="34"/>
      <c r="AL208" s="34"/>
      <c r="AM208" s="34"/>
      <c r="AN208" s="34"/>
      <c r="AO208" s="34"/>
      <c r="AP208" s="34"/>
      <c r="AQ208" s="34"/>
      <c r="AR208" s="34"/>
      <c r="AS208" s="34"/>
      <c r="AT208" s="34"/>
      <c r="AU208" s="34"/>
      <c r="AV208" s="34"/>
      <c r="AW208" s="34"/>
      <c r="AX208" s="34"/>
      <c r="AY208" s="34"/>
      <c r="AZ208" s="34"/>
      <c r="BA208" s="34"/>
    </row>
    <row r="209" spans="1:53" hidden="1" x14ac:dyDescent="0.35">
      <c r="A209" s="32"/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  <c r="AK209" s="32"/>
      <c r="AL209" s="32"/>
      <c r="AM209" s="32"/>
      <c r="AN209" s="32"/>
      <c r="AO209" s="32"/>
      <c r="AP209" s="32"/>
      <c r="AQ209" s="32"/>
      <c r="AR209" s="32"/>
      <c r="AS209" s="32"/>
      <c r="AT209" s="32"/>
      <c r="AU209" s="32"/>
      <c r="AV209" s="32"/>
      <c r="AW209" s="32"/>
      <c r="AX209" s="32"/>
      <c r="AY209" s="32"/>
      <c r="AZ209" s="32"/>
      <c r="BA209" s="32"/>
    </row>
    <row r="210" spans="1:53" hidden="1" x14ac:dyDescent="0.35">
      <c r="A210" s="32" t="s">
        <v>211</v>
      </c>
      <c r="B210" s="32"/>
      <c r="C210" s="32"/>
      <c r="D210" s="32"/>
      <c r="E210" s="32">
        <f>Monthly!S216</f>
        <v>339059.09221330471</v>
      </c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  <c r="AK210" s="32"/>
      <c r="AL210" s="32"/>
      <c r="AM210" s="32"/>
      <c r="AN210" s="32"/>
      <c r="AO210" s="32"/>
      <c r="AP210" s="32"/>
      <c r="AQ210" s="32"/>
      <c r="AR210" s="32"/>
      <c r="AS210" s="32"/>
      <c r="AT210" s="32"/>
      <c r="AU210" s="32"/>
      <c r="AV210" s="32"/>
      <c r="AW210" s="32"/>
      <c r="AX210" s="32"/>
      <c r="AY210" s="32"/>
      <c r="AZ210" s="32"/>
      <c r="BA210" s="32"/>
    </row>
    <row r="211" spans="1:53" hidden="1" x14ac:dyDescent="0.35">
      <c r="A211" s="33" t="s">
        <v>212</v>
      </c>
      <c r="B211" s="33"/>
      <c r="C211" s="33"/>
      <c r="D211" s="33"/>
      <c r="E211" s="33">
        <f t="shared" ref="E211:J211" si="64">E209-E208</f>
        <v>0</v>
      </c>
      <c r="F211" s="33">
        <f t="shared" si="64"/>
        <v>0</v>
      </c>
      <c r="G211" s="33">
        <f t="shared" si="64"/>
        <v>0</v>
      </c>
      <c r="H211" s="33">
        <f t="shared" si="64"/>
        <v>0</v>
      </c>
      <c r="I211" s="33">
        <f t="shared" si="64"/>
        <v>0</v>
      </c>
      <c r="J211" s="33">
        <f t="shared" si="64"/>
        <v>0</v>
      </c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F211" s="33"/>
      <c r="AG211" s="33"/>
      <c r="AH211" s="33"/>
      <c r="AI211" s="33"/>
      <c r="AJ211" s="33"/>
      <c r="AK211" s="33"/>
      <c r="AL211" s="33"/>
      <c r="AM211" s="33"/>
      <c r="AN211" s="33"/>
      <c r="AO211" s="33"/>
      <c r="AP211" s="33"/>
      <c r="AQ211" s="33"/>
      <c r="AR211" s="33"/>
      <c r="AS211" s="33"/>
      <c r="AT211" s="33"/>
      <c r="AU211" s="33"/>
      <c r="AV211" s="33"/>
      <c r="AW211" s="33"/>
      <c r="AX211" s="33"/>
      <c r="AY211" s="33"/>
      <c r="AZ211" s="33"/>
      <c r="BA211" s="33"/>
    </row>
    <row r="212" spans="1:53" hidden="1" x14ac:dyDescent="0.35">
      <c r="A212" s="29"/>
      <c r="B212" s="29"/>
      <c r="C212" s="29"/>
      <c r="D212" s="29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</row>
    <row r="213" spans="1:53" x14ac:dyDescent="0.35">
      <c r="A213" s="38" t="s">
        <v>171</v>
      </c>
    </row>
    <row r="214" spans="1:53" x14ac:dyDescent="0.35">
      <c r="A214" s="58" t="s">
        <v>20</v>
      </c>
      <c r="B214" s="47"/>
      <c r="C214" s="55"/>
      <c r="D214" s="55">
        <f t="shared" ref="D214:J215" si="65">C12-D12</f>
        <v>50000</v>
      </c>
      <c r="E214" s="55">
        <f t="shared" si="65"/>
        <v>83250</v>
      </c>
      <c r="F214" s="55">
        <f t="shared" si="65"/>
        <v>-73432.568807339645</v>
      </c>
      <c r="G214" s="55">
        <f t="shared" si="65"/>
        <v>-44509.128440366942</v>
      </c>
      <c r="H214" s="55">
        <f t="shared" si="65"/>
        <v>-46734.584862385411</v>
      </c>
      <c r="I214" s="55">
        <f t="shared" si="65"/>
        <v>-49071.314105504658</v>
      </c>
      <c r="J214" s="55">
        <f t="shared" si="65"/>
        <v>-51524.879810780054</v>
      </c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  <c r="X214" s="55"/>
      <c r="Y214" s="55"/>
      <c r="Z214" s="55"/>
      <c r="AA214" s="55"/>
      <c r="AB214" s="55"/>
      <c r="AC214" s="55"/>
      <c r="AD214" s="55"/>
      <c r="AE214" s="55"/>
      <c r="AF214" s="55"/>
      <c r="AG214" s="55"/>
      <c r="AH214" s="55"/>
      <c r="AI214" s="55"/>
      <c r="AJ214" s="55"/>
      <c r="AK214" s="55"/>
      <c r="AL214" s="55"/>
      <c r="AM214" s="55"/>
      <c r="AN214" s="55"/>
      <c r="AO214" s="55"/>
      <c r="AP214" s="55"/>
      <c r="AQ214" s="55"/>
      <c r="AR214" s="55"/>
      <c r="AS214" s="55"/>
      <c r="AT214" s="55"/>
      <c r="AU214" s="55"/>
      <c r="AV214" s="55"/>
      <c r="AW214" s="55"/>
      <c r="AX214" s="55"/>
      <c r="AY214" s="55"/>
      <c r="AZ214" s="55"/>
      <c r="BA214" s="55"/>
    </row>
    <row r="215" spans="1:53" x14ac:dyDescent="0.35">
      <c r="A215" s="58" t="s">
        <v>2</v>
      </c>
      <c r="B215" s="47"/>
      <c r="C215" s="55"/>
      <c r="D215" s="55">
        <f t="shared" si="65"/>
        <v>-250000</v>
      </c>
      <c r="E215" s="55">
        <f t="shared" si="65"/>
        <v>360312.84403669718</v>
      </c>
      <c r="F215" s="55">
        <f t="shared" si="65"/>
        <v>-71484.357798165176</v>
      </c>
      <c r="G215" s="55">
        <f t="shared" si="65"/>
        <v>-75058.575688073412</v>
      </c>
      <c r="H215" s="55">
        <f t="shared" si="65"/>
        <v>-78811.504472477129</v>
      </c>
      <c r="I215" s="55">
        <f t="shared" si="65"/>
        <v>-82752.079696101137</v>
      </c>
      <c r="J215" s="55">
        <f t="shared" si="65"/>
        <v>1697793.6736181197</v>
      </c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  <c r="X215" s="55"/>
      <c r="Y215" s="55"/>
      <c r="Z215" s="55"/>
      <c r="AA215" s="55"/>
      <c r="AB215" s="55"/>
      <c r="AC215" s="55"/>
      <c r="AD215" s="55"/>
      <c r="AE215" s="55"/>
      <c r="AF215" s="55"/>
      <c r="AG215" s="55"/>
      <c r="AH215" s="55"/>
      <c r="AI215" s="55"/>
      <c r="AJ215" s="55"/>
      <c r="AK215" s="55"/>
      <c r="AL215" s="55"/>
      <c r="AM215" s="55"/>
      <c r="AN215" s="55"/>
      <c r="AO215" s="55"/>
      <c r="AP215" s="55"/>
      <c r="AQ215" s="55"/>
      <c r="AR215" s="55"/>
      <c r="AS215" s="55"/>
      <c r="AT215" s="55"/>
      <c r="AU215" s="55"/>
      <c r="AV215" s="55"/>
      <c r="AW215" s="55"/>
      <c r="AX215" s="55"/>
      <c r="AY215" s="55"/>
      <c r="AZ215" s="55"/>
      <c r="BA215" s="55"/>
    </row>
    <row r="216" spans="1:53" x14ac:dyDescent="0.35">
      <c r="A216" s="47" t="s">
        <v>169</v>
      </c>
      <c r="B216" s="47"/>
      <c r="C216" s="55"/>
      <c r="D216" s="55">
        <f t="shared" ref="D216:J217" si="66">C15-D15</f>
        <v>885000</v>
      </c>
      <c r="E216" s="55">
        <f t="shared" si="66"/>
        <v>-35000</v>
      </c>
      <c r="F216" s="55">
        <f t="shared" si="66"/>
        <v>0</v>
      </c>
      <c r="G216" s="55">
        <f t="shared" si="66"/>
        <v>0</v>
      </c>
      <c r="H216" s="55">
        <f t="shared" si="66"/>
        <v>0</v>
      </c>
      <c r="I216" s="55">
        <f t="shared" si="66"/>
        <v>0</v>
      </c>
      <c r="J216" s="55">
        <f t="shared" si="66"/>
        <v>0</v>
      </c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  <c r="X216" s="55"/>
      <c r="Y216" s="55"/>
      <c r="Z216" s="55"/>
      <c r="AA216" s="55"/>
      <c r="AB216" s="55"/>
      <c r="AC216" s="55"/>
      <c r="AD216" s="55"/>
      <c r="AE216" s="55"/>
      <c r="AF216" s="55"/>
      <c r="AG216" s="55"/>
      <c r="AH216" s="55"/>
      <c r="AI216" s="55"/>
      <c r="AJ216" s="55"/>
      <c r="AK216" s="55"/>
      <c r="AL216" s="55"/>
      <c r="AM216" s="55"/>
      <c r="AN216" s="55"/>
      <c r="AO216" s="55"/>
      <c r="AP216" s="55"/>
      <c r="AQ216" s="55"/>
      <c r="AR216" s="55"/>
      <c r="AS216" s="55"/>
      <c r="AT216" s="55"/>
      <c r="AU216" s="55"/>
      <c r="AV216" s="55"/>
      <c r="AW216" s="55"/>
      <c r="AX216" s="55"/>
      <c r="AY216" s="55"/>
      <c r="AZ216" s="55"/>
      <c r="BA216" s="55"/>
    </row>
    <row r="217" spans="1:53" x14ac:dyDescent="0.35">
      <c r="A217" s="47" t="s">
        <v>163</v>
      </c>
      <c r="B217" s="47"/>
      <c r="C217" s="55"/>
      <c r="D217" s="55">
        <f t="shared" si="66"/>
        <v>-5000</v>
      </c>
      <c r="E217" s="55">
        <f t="shared" si="66"/>
        <v>-20000</v>
      </c>
      <c r="F217" s="55">
        <f t="shared" si="66"/>
        <v>0</v>
      </c>
      <c r="G217" s="55">
        <f t="shared" si="66"/>
        <v>0</v>
      </c>
      <c r="H217" s="55">
        <f t="shared" si="66"/>
        <v>0</v>
      </c>
      <c r="I217" s="55">
        <f t="shared" si="66"/>
        <v>0</v>
      </c>
      <c r="J217" s="55">
        <f t="shared" si="66"/>
        <v>0</v>
      </c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  <c r="X217" s="55"/>
      <c r="Y217" s="55"/>
      <c r="Z217" s="55"/>
      <c r="AA217" s="55"/>
      <c r="AB217" s="55"/>
      <c r="AC217" s="55"/>
      <c r="AD217" s="55"/>
      <c r="AE217" s="55"/>
      <c r="AF217" s="55"/>
      <c r="AG217" s="55"/>
      <c r="AH217" s="55"/>
      <c r="AI217" s="55"/>
      <c r="AJ217" s="55"/>
      <c r="AK217" s="55"/>
      <c r="AL217" s="55"/>
      <c r="AM217" s="55"/>
      <c r="AN217" s="55"/>
      <c r="AO217" s="55"/>
      <c r="AP217" s="55"/>
      <c r="AQ217" s="55"/>
      <c r="AR217" s="55"/>
      <c r="AS217" s="55"/>
      <c r="AT217" s="55"/>
      <c r="AU217" s="55"/>
      <c r="AV217" s="55"/>
      <c r="AW217" s="55"/>
      <c r="AX217" s="55"/>
      <c r="AY217" s="55"/>
      <c r="AZ217" s="55"/>
      <c r="BA217" s="55"/>
    </row>
    <row r="218" spans="1:53" x14ac:dyDescent="0.35">
      <c r="A218" s="61" t="s">
        <v>22</v>
      </c>
      <c r="B218" s="48"/>
      <c r="C218" s="56"/>
      <c r="D218" s="56">
        <f t="shared" ref="D218:J218" si="67">D30-C30</f>
        <v>0</v>
      </c>
      <c r="E218" s="56">
        <f t="shared" si="67"/>
        <v>-1377772.7916666665</v>
      </c>
      <c r="F218" s="56">
        <f t="shared" si="67"/>
        <v>89407.89266055054</v>
      </c>
      <c r="G218" s="56">
        <f t="shared" si="67"/>
        <v>55374.069633027771</v>
      </c>
      <c r="H218" s="56">
        <f t="shared" si="67"/>
        <v>58142.773114678683</v>
      </c>
      <c r="I218" s="56">
        <f t="shared" si="67"/>
        <v>61049.911770413164</v>
      </c>
      <c r="J218" s="56">
        <f t="shared" si="67"/>
        <v>64102.407358933706</v>
      </c>
      <c r="K218" s="48"/>
      <c r="L218" s="48"/>
      <c r="M218" s="48"/>
      <c r="N218" s="48"/>
      <c r="O218" s="48"/>
      <c r="P218" s="48"/>
      <c r="Q218" s="48"/>
      <c r="R218" s="48"/>
      <c r="S218" s="48"/>
      <c r="T218" s="48"/>
      <c r="U218" s="48"/>
      <c r="V218" s="48"/>
      <c r="W218" s="48"/>
      <c r="X218" s="48"/>
      <c r="Y218" s="48"/>
      <c r="Z218" s="48"/>
      <c r="AA218" s="48"/>
      <c r="AB218" s="48"/>
      <c r="AC218" s="48"/>
      <c r="AD218" s="48"/>
      <c r="AE218" s="48"/>
      <c r="AF218" s="48"/>
      <c r="AG218" s="48"/>
      <c r="AH218" s="48"/>
      <c r="AI218" s="48"/>
      <c r="AJ218" s="48"/>
      <c r="AK218" s="48"/>
      <c r="AL218" s="48"/>
      <c r="AM218" s="48"/>
      <c r="AN218" s="48"/>
      <c r="AO218" s="48"/>
      <c r="AP218" s="48"/>
      <c r="AQ218" s="48"/>
      <c r="AR218" s="48"/>
      <c r="AS218" s="48"/>
      <c r="AT218" s="48"/>
      <c r="AU218" s="48"/>
      <c r="AV218" s="48"/>
      <c r="AW218" s="48"/>
      <c r="AX218" s="48"/>
      <c r="AY218" s="48"/>
      <c r="AZ218" s="48"/>
      <c r="BA218" s="48"/>
    </row>
    <row r="219" spans="1:53" x14ac:dyDescent="0.35">
      <c r="C219" s="55"/>
      <c r="D219" s="55">
        <f>SUM(D214:D218)</f>
        <v>680000</v>
      </c>
      <c r="E219" s="55">
        <f t="shared" ref="E219:J219" si="68">SUM(E214:E218)</f>
        <v>-989209.94762996933</v>
      </c>
      <c r="F219" s="55">
        <f t="shared" si="68"/>
        <v>-55509.033944954281</v>
      </c>
      <c r="G219" s="55">
        <f t="shared" si="68"/>
        <v>-64193.634495412582</v>
      </c>
      <c r="H219" s="55">
        <f t="shared" si="68"/>
        <v>-67403.316220183857</v>
      </c>
      <c r="I219" s="55">
        <f t="shared" si="68"/>
        <v>-70773.482031192631</v>
      </c>
      <c r="J219" s="55">
        <f t="shared" si="68"/>
        <v>1710371.2011662733</v>
      </c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  <c r="X219" s="55"/>
      <c r="Y219" s="55"/>
      <c r="Z219" s="55"/>
      <c r="AA219" s="55"/>
      <c r="AB219" s="55"/>
      <c r="AC219" s="55"/>
      <c r="AD219" s="55"/>
      <c r="AE219" s="55"/>
      <c r="AF219" s="55"/>
      <c r="AG219" s="55"/>
      <c r="AH219" s="55"/>
      <c r="AI219" s="55"/>
      <c r="AJ219" s="55"/>
      <c r="AK219" s="55"/>
      <c r="AL219" s="55"/>
      <c r="AM219" s="55"/>
      <c r="AN219" s="55"/>
      <c r="AO219" s="55"/>
      <c r="AP219" s="55"/>
      <c r="AQ219" s="55"/>
      <c r="AR219" s="55"/>
      <c r="AS219" s="55"/>
      <c r="AT219" s="55"/>
      <c r="AU219" s="55"/>
      <c r="AV219" s="55"/>
      <c r="AW219" s="55"/>
      <c r="AX219" s="55"/>
      <c r="AY219" s="55"/>
      <c r="AZ219" s="55"/>
      <c r="BA219" s="55"/>
    </row>
  </sheetData>
  <phoneticPr fontId="20" type="noConversion"/>
  <pageMargins left="0.70866141732283472" right="0.70866141732283472" top="0.74803149606299213" bottom="0.74803149606299213" header="0.31496062992125984" footer="0.31496062992125984"/>
  <pageSetup scale="53" fitToWidth="0" fitToHeight="0" orientation="landscape" horizontalDpi="4294967292" verticalDpi="4294967292" r:id="rId1"/>
  <rowBreaks count="3" manualBreakCount="3">
    <brk id="53" max="16383" man="1"/>
    <brk id="96" max="9" man="1"/>
    <brk id="15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72A9F9-E225-4C1C-B1DB-BD96B67C9DE9}">
  <dimension ref="A1:XFD231"/>
  <sheetViews>
    <sheetView tabSelected="1" zoomScale="70" zoomScaleNormal="70" zoomScaleSheetLayoutView="150" workbookViewId="0">
      <pane xSplit="1" ySplit="7" topLeftCell="B30" activePane="bottomRight" state="frozen"/>
      <selection pane="topRight" activeCell="B1" sqref="B1"/>
      <selection pane="bottomLeft" activeCell="A8" sqref="A8"/>
      <selection pane="bottomRight" activeCell="F22" sqref="F22"/>
    </sheetView>
  </sheetViews>
  <sheetFormatPr defaultColWidth="13" defaultRowHeight="15.5" x14ac:dyDescent="0.35"/>
  <cols>
    <col min="1" max="1" width="55.6640625" style="58" customWidth="1"/>
    <col min="2" max="2" width="3" style="58" customWidth="1"/>
    <col min="3" max="3" width="14.83203125" style="58" customWidth="1"/>
    <col min="4" max="4" width="15.33203125" style="58" customWidth="1"/>
    <col min="5" max="5" width="3.75" style="58" customWidth="1"/>
    <col min="6" max="16" width="13" style="58" customWidth="1"/>
    <col min="17" max="17" width="12.83203125" style="58" customWidth="1"/>
    <col min="18" max="18" width="2.83203125" style="58" customWidth="1"/>
    <col min="19" max="19" width="15.33203125" style="58" customWidth="1"/>
    <col min="20" max="20" width="3" style="58" customWidth="1"/>
    <col min="21" max="32" width="13" style="58"/>
    <col min="33" max="33" width="3.1640625" style="58" customWidth="1"/>
    <col min="34" max="34" width="13" style="58"/>
    <col min="35" max="35" width="2.83203125" style="58" customWidth="1"/>
    <col min="36" max="47" width="13" style="58"/>
    <col min="48" max="48" width="2.83203125" style="58" customWidth="1"/>
    <col min="49" max="49" width="13" style="58"/>
    <col min="50" max="50" width="2.83203125" style="58" customWidth="1"/>
    <col min="51" max="62" width="13" style="58"/>
    <col min="63" max="63" width="2.83203125" style="58" customWidth="1"/>
    <col min="64" max="64" width="13" style="58"/>
    <col min="65" max="65" width="2.83203125" style="58" customWidth="1"/>
    <col min="66" max="77" width="13" style="58"/>
    <col min="78" max="78" width="2.83203125" style="58" customWidth="1"/>
    <col min="79" max="79" width="13" style="58"/>
    <col min="80" max="80" width="2.83203125" style="58" customWidth="1"/>
    <col min="81" max="92" width="13" style="58"/>
    <col min="93" max="93" width="2.83203125" style="58" customWidth="1"/>
    <col min="94" max="94" width="13" style="58"/>
    <col min="95" max="95" width="2.83203125" style="58" customWidth="1"/>
    <col min="96" max="16384" width="13" style="58"/>
  </cols>
  <sheetData>
    <row r="1" spans="1:95" s="38" customFormat="1" x14ac:dyDescent="0.35">
      <c r="A1" s="38" t="s">
        <v>281</v>
      </c>
      <c r="BP1" s="119"/>
    </row>
    <row r="2" spans="1:95" s="38" customFormat="1" x14ac:dyDescent="0.35">
      <c r="A2" s="38" t="s">
        <v>17</v>
      </c>
      <c r="L2" s="119"/>
      <c r="Q2" s="121"/>
      <c r="S2" s="47"/>
      <c r="AB2" s="152"/>
    </row>
    <row r="3" spans="1:95" s="38" customFormat="1" x14ac:dyDescent="0.35">
      <c r="A3" s="38" t="s">
        <v>18</v>
      </c>
      <c r="Q3" s="121"/>
      <c r="S3" s="121"/>
      <c r="T3" s="65"/>
    </row>
    <row r="4" spans="1:95" s="38" customFormat="1" x14ac:dyDescent="0.35"/>
    <row r="5" spans="1:95" s="66" customFormat="1" x14ac:dyDescent="0.35">
      <c r="A5" s="39"/>
      <c r="B5" s="40"/>
      <c r="C5" s="40" t="s">
        <v>86</v>
      </c>
      <c r="D5" s="40" t="s">
        <v>86</v>
      </c>
      <c r="E5" s="40"/>
      <c r="F5" s="40" t="str">
        <f>Assumptions!F4</f>
        <v>Projected</v>
      </c>
      <c r="G5" s="40" t="str">
        <f>Assumptions!G4</f>
        <v>Projected</v>
      </c>
      <c r="H5" s="40" t="str">
        <f>Assumptions!H4</f>
        <v>Projected</v>
      </c>
      <c r="I5" s="40" t="str">
        <f>Assumptions!I4</f>
        <v>Projected</v>
      </c>
      <c r="J5" s="40" t="str">
        <f>Assumptions!J4</f>
        <v>Projected</v>
      </c>
      <c r="K5" s="40" t="str">
        <f>Assumptions!K4</f>
        <v>Projected</v>
      </c>
      <c r="L5" s="40" t="str">
        <f>Assumptions!L4</f>
        <v>Projected</v>
      </c>
      <c r="M5" s="40" t="str">
        <f>Assumptions!M4</f>
        <v>Projected</v>
      </c>
      <c r="N5" s="40" t="str">
        <f>Assumptions!N4</f>
        <v>Projected</v>
      </c>
      <c r="O5" s="40" t="str">
        <f>Assumptions!O4</f>
        <v>Projected</v>
      </c>
      <c r="P5" s="40" t="str">
        <f>Assumptions!P4</f>
        <v>Projected</v>
      </c>
      <c r="Q5" s="40" t="str">
        <f>Assumptions!Q4</f>
        <v>Projected</v>
      </c>
      <c r="R5" s="40"/>
      <c r="S5" s="40" t="str">
        <f>Assumptions!S4</f>
        <v>Audited</v>
      </c>
      <c r="T5" s="40"/>
      <c r="U5" s="40" t="str">
        <f>Assumptions!U4</f>
        <v>Projected</v>
      </c>
      <c r="V5" s="40" t="str">
        <f>Assumptions!V4</f>
        <v>Projected</v>
      </c>
      <c r="W5" s="40" t="str">
        <f>Assumptions!W4</f>
        <v>Projected</v>
      </c>
      <c r="X5" s="40" t="str">
        <f>Assumptions!X4</f>
        <v>Projected</v>
      </c>
      <c r="Y5" s="40" t="str">
        <f>Assumptions!Y4</f>
        <v>Projected</v>
      </c>
      <c r="Z5" s="40" t="str">
        <f>Assumptions!Z4</f>
        <v>Projected</v>
      </c>
      <c r="AA5" s="40" t="str">
        <f>Assumptions!AA4</f>
        <v>Projected</v>
      </c>
      <c r="AB5" s="40" t="str">
        <f>Assumptions!AB4</f>
        <v>Projected</v>
      </c>
      <c r="AC5" s="40" t="str">
        <f>Assumptions!AC4</f>
        <v>Projected</v>
      </c>
      <c r="AD5" s="40" t="str">
        <f>Assumptions!AD4</f>
        <v>Projected</v>
      </c>
      <c r="AE5" s="40" t="str">
        <f>Assumptions!AE4</f>
        <v>Projected</v>
      </c>
      <c r="AF5" s="40" t="str">
        <f>Assumptions!AF4</f>
        <v>Projected</v>
      </c>
      <c r="AG5" s="40"/>
      <c r="AH5" s="40" t="str">
        <f>Assumptions!AH4</f>
        <v>Projected</v>
      </c>
      <c r="AI5" s="40"/>
      <c r="AJ5" s="40" t="str">
        <f>Assumptions!AJ4</f>
        <v>Projected</v>
      </c>
      <c r="AK5" s="40" t="str">
        <f>Assumptions!AK4</f>
        <v>Projected</v>
      </c>
      <c r="AL5" s="40" t="str">
        <f>Assumptions!AL4</f>
        <v>Projected</v>
      </c>
      <c r="AM5" s="40" t="str">
        <f>Assumptions!AM4</f>
        <v>Projected</v>
      </c>
      <c r="AN5" s="40" t="str">
        <f>Assumptions!AN4</f>
        <v>Projected</v>
      </c>
      <c r="AO5" s="40" t="str">
        <f>Assumptions!AO4</f>
        <v>Projected</v>
      </c>
      <c r="AP5" s="40" t="str">
        <f>Assumptions!AP4</f>
        <v>Projected</v>
      </c>
      <c r="AQ5" s="40" t="str">
        <f>Assumptions!AQ4</f>
        <v>Projected</v>
      </c>
      <c r="AR5" s="40" t="str">
        <f>Assumptions!AR4</f>
        <v>Projected</v>
      </c>
      <c r="AS5" s="40" t="str">
        <f>Assumptions!AS4</f>
        <v>Projected</v>
      </c>
      <c r="AT5" s="40" t="str">
        <f>Assumptions!AT4</f>
        <v>Projected</v>
      </c>
      <c r="AU5" s="40" t="str">
        <f>Assumptions!AU4</f>
        <v>Projected</v>
      </c>
      <c r="AV5" s="40"/>
      <c r="AW5" s="40" t="str">
        <f>Assumptions!AW4</f>
        <v>Projected</v>
      </c>
      <c r="AX5" s="40"/>
      <c r="AY5" s="40" t="str">
        <f>Assumptions!AY4</f>
        <v>Projected</v>
      </c>
      <c r="AZ5" s="40" t="str">
        <f>Assumptions!AZ4</f>
        <v>Projected</v>
      </c>
      <c r="BA5" s="40" t="str">
        <f>Assumptions!BA4</f>
        <v>Projected</v>
      </c>
      <c r="BB5" s="40" t="str">
        <f>Assumptions!BB4</f>
        <v>Projected</v>
      </c>
      <c r="BC5" s="40" t="str">
        <f>Assumptions!BC4</f>
        <v>Projected</v>
      </c>
      <c r="BD5" s="40" t="str">
        <f>Assumptions!BD4</f>
        <v>Projected</v>
      </c>
      <c r="BE5" s="40" t="str">
        <f>Assumptions!BE4</f>
        <v>Projected</v>
      </c>
      <c r="BF5" s="40" t="str">
        <f>Assumptions!BF4</f>
        <v>Projected</v>
      </c>
      <c r="BG5" s="40" t="str">
        <f>Assumptions!BG4</f>
        <v>Projected</v>
      </c>
      <c r="BH5" s="40" t="str">
        <f>Assumptions!BH4</f>
        <v>Projected</v>
      </c>
      <c r="BI5" s="40" t="str">
        <f>Assumptions!BI4</f>
        <v>Projected</v>
      </c>
      <c r="BJ5" s="40" t="str">
        <f>Assumptions!BJ4</f>
        <v>Projected</v>
      </c>
      <c r="BK5" s="40"/>
      <c r="BL5" s="40" t="str">
        <f>Assumptions!BL4</f>
        <v>Projected</v>
      </c>
      <c r="BM5" s="40"/>
      <c r="BN5" s="40" t="str">
        <f>Assumptions!BN4</f>
        <v>Projected</v>
      </c>
      <c r="BO5" s="40" t="str">
        <f>Assumptions!BO4</f>
        <v>Projected</v>
      </c>
      <c r="BP5" s="40" t="str">
        <f>Assumptions!BP4</f>
        <v>Projected</v>
      </c>
      <c r="BQ5" s="40" t="str">
        <f>Assumptions!BQ4</f>
        <v>Projected</v>
      </c>
      <c r="BR5" s="40" t="str">
        <f>Assumptions!BR4</f>
        <v>Projected</v>
      </c>
      <c r="BS5" s="40" t="str">
        <f>Assumptions!BS4</f>
        <v>Projected</v>
      </c>
      <c r="BT5" s="40" t="str">
        <f>Assumptions!BT4</f>
        <v>Projected</v>
      </c>
      <c r="BU5" s="40" t="str">
        <f>Assumptions!BU4</f>
        <v>Projected</v>
      </c>
      <c r="BV5" s="40" t="str">
        <f>Assumptions!BV4</f>
        <v>Projected</v>
      </c>
      <c r="BW5" s="40" t="str">
        <f>Assumptions!BW4</f>
        <v>Projected</v>
      </c>
      <c r="BX5" s="40" t="str">
        <f>Assumptions!BX4</f>
        <v>Projected</v>
      </c>
      <c r="BY5" s="40" t="str">
        <f>Assumptions!BY4</f>
        <v>Projected</v>
      </c>
      <c r="BZ5" s="40"/>
      <c r="CA5" s="40" t="str">
        <f>Assumptions!CA4</f>
        <v>Projected</v>
      </c>
      <c r="CB5" s="40"/>
      <c r="CC5" s="40" t="str">
        <f>Assumptions!CC4</f>
        <v>Projected</v>
      </c>
      <c r="CD5" s="40" t="str">
        <f>Assumptions!CD4</f>
        <v>Projected</v>
      </c>
      <c r="CE5" s="40" t="str">
        <f>Assumptions!CE4</f>
        <v>Projected</v>
      </c>
      <c r="CF5" s="40" t="str">
        <f>Assumptions!CF4</f>
        <v>Projected</v>
      </c>
      <c r="CG5" s="40" t="str">
        <f>Assumptions!CG4</f>
        <v>Projected</v>
      </c>
      <c r="CH5" s="40" t="str">
        <f>Assumptions!CH4</f>
        <v>Projected</v>
      </c>
      <c r="CI5" s="40" t="str">
        <f>Assumptions!CI4</f>
        <v>Projected</v>
      </c>
      <c r="CJ5" s="40" t="str">
        <f>Assumptions!CJ4</f>
        <v>Projected</v>
      </c>
      <c r="CK5" s="40" t="str">
        <f>Assumptions!CK4</f>
        <v>Projected</v>
      </c>
      <c r="CL5" s="40" t="str">
        <f>Assumptions!CL4</f>
        <v>Projected</v>
      </c>
      <c r="CM5" s="40" t="str">
        <f>Assumptions!CM4</f>
        <v>Projected</v>
      </c>
      <c r="CN5" s="40" t="str">
        <f>Assumptions!CN4</f>
        <v>Projected</v>
      </c>
      <c r="CO5" s="40"/>
      <c r="CP5" s="40" t="str">
        <f>Assumptions!CP4</f>
        <v>Projected</v>
      </c>
      <c r="CQ5" s="40"/>
    </row>
    <row r="6" spans="1:95" s="67" customFormat="1" x14ac:dyDescent="0.35">
      <c r="A6" s="39"/>
      <c r="B6" s="40"/>
      <c r="C6" s="40" t="s">
        <v>36</v>
      </c>
      <c r="D6" s="40" t="s">
        <v>36</v>
      </c>
      <c r="E6" s="40"/>
      <c r="F6" s="40" t="str">
        <f>Assumptions!F5</f>
        <v>January</v>
      </c>
      <c r="G6" s="40" t="str">
        <f>Assumptions!G5</f>
        <v>February</v>
      </c>
      <c r="H6" s="40" t="str">
        <f>Assumptions!H5</f>
        <v>March</v>
      </c>
      <c r="I6" s="40" t="str">
        <f>Assumptions!I5</f>
        <v>April</v>
      </c>
      <c r="J6" s="40" t="str">
        <f>Assumptions!J5</f>
        <v>May</v>
      </c>
      <c r="K6" s="40" t="str">
        <f>Assumptions!K5</f>
        <v>June</v>
      </c>
      <c r="L6" s="40" t="str">
        <f>Assumptions!L5</f>
        <v>July</v>
      </c>
      <c r="M6" s="40" t="str">
        <f>Assumptions!M5</f>
        <v>August</v>
      </c>
      <c r="N6" s="40" t="str">
        <f>Assumptions!N5</f>
        <v>September</v>
      </c>
      <c r="O6" s="40" t="str">
        <f>Assumptions!O5</f>
        <v>October</v>
      </c>
      <c r="P6" s="40" t="str">
        <f>Assumptions!P5</f>
        <v>November</v>
      </c>
      <c r="Q6" s="40" t="str">
        <f>Assumptions!Q5</f>
        <v>December</v>
      </c>
      <c r="R6" s="40"/>
      <c r="S6" s="40" t="s">
        <v>36</v>
      </c>
      <c r="T6" s="40"/>
      <c r="U6" s="40" t="str">
        <f>Assumptions!U5</f>
        <v>January</v>
      </c>
      <c r="V6" s="40" t="str">
        <f>Assumptions!V5</f>
        <v>February</v>
      </c>
      <c r="W6" s="40" t="str">
        <f>Assumptions!W5</f>
        <v>March</v>
      </c>
      <c r="X6" s="40" t="str">
        <f>Assumptions!X5</f>
        <v>April</v>
      </c>
      <c r="Y6" s="40" t="str">
        <f>Assumptions!Y5</f>
        <v>May</v>
      </c>
      <c r="Z6" s="40" t="str">
        <f>Assumptions!Z5</f>
        <v>June</v>
      </c>
      <c r="AA6" s="40" t="str">
        <f>Assumptions!AA5</f>
        <v>July</v>
      </c>
      <c r="AB6" s="40" t="str">
        <f>Assumptions!AB5</f>
        <v>August</v>
      </c>
      <c r="AC6" s="40" t="str">
        <f>Assumptions!AC5</f>
        <v>September</v>
      </c>
      <c r="AD6" s="40" t="str">
        <f>Assumptions!AD5</f>
        <v>October</v>
      </c>
      <c r="AE6" s="40" t="str">
        <f>Assumptions!AE5</f>
        <v>November</v>
      </c>
      <c r="AF6" s="40" t="str">
        <f>Assumptions!AF5</f>
        <v>December</v>
      </c>
      <c r="AG6" s="40"/>
      <c r="AH6" s="40" t="s">
        <v>36</v>
      </c>
      <c r="AI6" s="40"/>
      <c r="AJ6" s="40" t="str">
        <f>Assumptions!AJ5</f>
        <v>January</v>
      </c>
      <c r="AK6" s="40" t="str">
        <f>Assumptions!AK5</f>
        <v>February</v>
      </c>
      <c r="AL6" s="40" t="str">
        <f>Assumptions!AL5</f>
        <v>March</v>
      </c>
      <c r="AM6" s="40" t="str">
        <f>Assumptions!AM5</f>
        <v>April</v>
      </c>
      <c r="AN6" s="40" t="str">
        <f>Assumptions!AN5</f>
        <v>May</v>
      </c>
      <c r="AO6" s="40" t="str">
        <f>Assumptions!AO5</f>
        <v>June</v>
      </c>
      <c r="AP6" s="40" t="str">
        <f>Assumptions!AP5</f>
        <v>July</v>
      </c>
      <c r="AQ6" s="40" t="str">
        <f>Assumptions!AQ5</f>
        <v>August</v>
      </c>
      <c r="AR6" s="40" t="str">
        <f>Assumptions!AR5</f>
        <v>September</v>
      </c>
      <c r="AS6" s="40" t="str">
        <f>Assumptions!AS5</f>
        <v>October</v>
      </c>
      <c r="AT6" s="40" t="str">
        <f>Assumptions!AT5</f>
        <v>November</v>
      </c>
      <c r="AU6" s="40" t="str">
        <f>Assumptions!AU5</f>
        <v>December</v>
      </c>
      <c r="AV6" s="40"/>
      <c r="AW6" s="40" t="s">
        <v>36</v>
      </c>
      <c r="AX6" s="40"/>
      <c r="AY6" s="40" t="str">
        <f>Assumptions!AY5</f>
        <v>January</v>
      </c>
      <c r="AZ6" s="40" t="str">
        <f>Assumptions!AZ5</f>
        <v>February</v>
      </c>
      <c r="BA6" s="40" t="str">
        <f>Assumptions!BA5</f>
        <v>March</v>
      </c>
      <c r="BB6" s="40" t="str">
        <f>Assumptions!BB5</f>
        <v>April</v>
      </c>
      <c r="BC6" s="40" t="str">
        <f>Assumptions!BC5</f>
        <v>May</v>
      </c>
      <c r="BD6" s="40" t="str">
        <f>Assumptions!BD5</f>
        <v>June</v>
      </c>
      <c r="BE6" s="40" t="str">
        <f>Assumptions!BE5</f>
        <v>July</v>
      </c>
      <c r="BF6" s="40" t="str">
        <f>Assumptions!BF5</f>
        <v>August</v>
      </c>
      <c r="BG6" s="40" t="str">
        <f>Assumptions!BG5</f>
        <v>September</v>
      </c>
      <c r="BH6" s="40" t="str">
        <f>Assumptions!BH5</f>
        <v>October</v>
      </c>
      <c r="BI6" s="40" t="str">
        <f>Assumptions!BI5</f>
        <v>November</v>
      </c>
      <c r="BJ6" s="40" t="str">
        <f>Assumptions!BJ5</f>
        <v>December</v>
      </c>
      <c r="BK6" s="40"/>
      <c r="BL6" s="40" t="s">
        <v>36</v>
      </c>
      <c r="BM6" s="40"/>
      <c r="BN6" s="40" t="str">
        <f>Assumptions!BN5</f>
        <v>January</v>
      </c>
      <c r="BO6" s="40" t="str">
        <f>Assumptions!BO5</f>
        <v>February</v>
      </c>
      <c r="BP6" s="40" t="str">
        <f>Assumptions!BP5</f>
        <v>March</v>
      </c>
      <c r="BQ6" s="40" t="str">
        <f>Assumptions!BQ5</f>
        <v>April</v>
      </c>
      <c r="BR6" s="40" t="str">
        <f>Assumptions!BR5</f>
        <v>May</v>
      </c>
      <c r="BS6" s="40" t="str">
        <f>Assumptions!BS5</f>
        <v>June</v>
      </c>
      <c r="BT6" s="40" t="str">
        <f>Assumptions!BT5</f>
        <v>July</v>
      </c>
      <c r="BU6" s="40" t="str">
        <f>Assumptions!BU5</f>
        <v>August</v>
      </c>
      <c r="BV6" s="40" t="str">
        <f>Assumptions!BV5</f>
        <v>September</v>
      </c>
      <c r="BW6" s="40" t="str">
        <f>Assumptions!BW5</f>
        <v>October</v>
      </c>
      <c r="BX6" s="40" t="str">
        <f>Assumptions!BX5</f>
        <v>November</v>
      </c>
      <c r="BY6" s="40" t="str">
        <f>Assumptions!BY5</f>
        <v>December</v>
      </c>
      <c r="BZ6" s="40"/>
      <c r="CA6" s="40" t="s">
        <v>36</v>
      </c>
      <c r="CB6" s="40"/>
      <c r="CC6" s="40" t="str">
        <f>Assumptions!CC5</f>
        <v>January</v>
      </c>
      <c r="CD6" s="40" t="str">
        <f>Assumptions!CD5</f>
        <v>February</v>
      </c>
      <c r="CE6" s="40" t="str">
        <f>Assumptions!CE5</f>
        <v>March</v>
      </c>
      <c r="CF6" s="40" t="str">
        <f>Assumptions!CF5</f>
        <v>April</v>
      </c>
      <c r="CG6" s="40" t="str">
        <f>Assumptions!CG5</f>
        <v>May</v>
      </c>
      <c r="CH6" s="40" t="str">
        <f>Assumptions!CH5</f>
        <v>June</v>
      </c>
      <c r="CI6" s="40" t="str">
        <f>Assumptions!CI5</f>
        <v>July</v>
      </c>
      <c r="CJ6" s="40" t="str">
        <f>Assumptions!CJ5</f>
        <v>August</v>
      </c>
      <c r="CK6" s="40" t="str">
        <f>Assumptions!CK5</f>
        <v>September</v>
      </c>
      <c r="CL6" s="40" t="str">
        <f>Assumptions!CL5</f>
        <v>October</v>
      </c>
      <c r="CM6" s="40" t="str">
        <f>Assumptions!CM5</f>
        <v>November</v>
      </c>
      <c r="CN6" s="40" t="str">
        <f>Assumptions!CN5</f>
        <v>December</v>
      </c>
      <c r="CO6" s="40"/>
      <c r="CP6" s="40" t="s">
        <v>36</v>
      </c>
      <c r="CQ6" s="40"/>
    </row>
    <row r="7" spans="1:95" s="68" customFormat="1" x14ac:dyDescent="0.35">
      <c r="A7" s="41"/>
      <c r="B7" s="42"/>
      <c r="C7" s="43">
        <v>2017</v>
      </c>
      <c r="D7" s="43">
        <v>2018</v>
      </c>
      <c r="E7" s="43"/>
      <c r="F7" s="43">
        <f>Assumptions!F6</f>
        <v>2019</v>
      </c>
      <c r="G7" s="43">
        <f>Assumptions!G6</f>
        <v>2019</v>
      </c>
      <c r="H7" s="43">
        <f>Assumptions!H6</f>
        <v>2019</v>
      </c>
      <c r="I7" s="43">
        <f>Assumptions!I6</f>
        <v>2019</v>
      </c>
      <c r="J7" s="43">
        <f>Assumptions!J6</f>
        <v>2019</v>
      </c>
      <c r="K7" s="43">
        <f>Assumptions!K6</f>
        <v>2019</v>
      </c>
      <c r="L7" s="43">
        <f>Assumptions!L6</f>
        <v>2019</v>
      </c>
      <c r="M7" s="43">
        <f>Assumptions!M6</f>
        <v>2019</v>
      </c>
      <c r="N7" s="43">
        <f>Assumptions!N6</f>
        <v>2019</v>
      </c>
      <c r="O7" s="43">
        <f>Assumptions!O6</f>
        <v>2019</v>
      </c>
      <c r="P7" s="43">
        <f>Assumptions!P6</f>
        <v>2019</v>
      </c>
      <c r="Q7" s="43">
        <f>Assumptions!Q6</f>
        <v>2019</v>
      </c>
      <c r="R7" s="43"/>
      <c r="S7" s="43">
        <f>Assumptions!S6</f>
        <v>2019</v>
      </c>
      <c r="T7" s="43"/>
      <c r="U7" s="43">
        <f>Assumptions!U6</f>
        <v>2020</v>
      </c>
      <c r="V7" s="43">
        <f>Assumptions!V6</f>
        <v>2020</v>
      </c>
      <c r="W7" s="43">
        <f>Assumptions!W6</f>
        <v>2020</v>
      </c>
      <c r="X7" s="43">
        <f>Assumptions!X6</f>
        <v>2020</v>
      </c>
      <c r="Y7" s="43">
        <f>Assumptions!Y6</f>
        <v>2020</v>
      </c>
      <c r="Z7" s="43">
        <f>Assumptions!Z6</f>
        <v>2020</v>
      </c>
      <c r="AA7" s="43">
        <f>Assumptions!AA6</f>
        <v>2020</v>
      </c>
      <c r="AB7" s="43">
        <f>Assumptions!AB6</f>
        <v>2020</v>
      </c>
      <c r="AC7" s="43">
        <f>Assumptions!AC6</f>
        <v>2020</v>
      </c>
      <c r="AD7" s="43">
        <f>Assumptions!AD6</f>
        <v>2020</v>
      </c>
      <c r="AE7" s="43">
        <f>Assumptions!AE6</f>
        <v>2020</v>
      </c>
      <c r="AF7" s="43">
        <f>Assumptions!AF6</f>
        <v>2020</v>
      </c>
      <c r="AG7" s="43"/>
      <c r="AH7" s="43">
        <f>Assumptions!AH6</f>
        <v>2020</v>
      </c>
      <c r="AI7" s="43"/>
      <c r="AJ7" s="43">
        <f>Assumptions!AJ6</f>
        <v>2021</v>
      </c>
      <c r="AK7" s="43">
        <f>Assumptions!AK6</f>
        <v>2021</v>
      </c>
      <c r="AL7" s="43">
        <f>Assumptions!AL6</f>
        <v>2021</v>
      </c>
      <c r="AM7" s="43">
        <f>Assumptions!AM6</f>
        <v>2021</v>
      </c>
      <c r="AN7" s="43">
        <f>Assumptions!AN6</f>
        <v>2021</v>
      </c>
      <c r="AO7" s="43">
        <f>Assumptions!AO6</f>
        <v>2021</v>
      </c>
      <c r="AP7" s="43">
        <f>Assumptions!AP6</f>
        <v>2021</v>
      </c>
      <c r="AQ7" s="43">
        <f>Assumptions!AQ6</f>
        <v>2021</v>
      </c>
      <c r="AR7" s="43">
        <f>Assumptions!AR6</f>
        <v>2021</v>
      </c>
      <c r="AS7" s="43">
        <f>Assumptions!AS6</f>
        <v>2021</v>
      </c>
      <c r="AT7" s="43">
        <f>Assumptions!AT6</f>
        <v>2021</v>
      </c>
      <c r="AU7" s="43">
        <f>Assumptions!AU6</f>
        <v>2021</v>
      </c>
      <c r="AV7" s="43"/>
      <c r="AW7" s="43">
        <f>Assumptions!AW6</f>
        <v>2021</v>
      </c>
      <c r="AX7" s="43"/>
      <c r="AY7" s="43">
        <f>Assumptions!AY6</f>
        <v>2022</v>
      </c>
      <c r="AZ7" s="43">
        <f>Assumptions!AZ6</f>
        <v>2022</v>
      </c>
      <c r="BA7" s="43">
        <f>Assumptions!BA6</f>
        <v>2022</v>
      </c>
      <c r="BB7" s="43">
        <f>Assumptions!BB6</f>
        <v>2022</v>
      </c>
      <c r="BC7" s="43">
        <f>Assumptions!BC6</f>
        <v>2022</v>
      </c>
      <c r="BD7" s="43">
        <f>Assumptions!BD6</f>
        <v>2022</v>
      </c>
      <c r="BE7" s="43">
        <f>Assumptions!BE6</f>
        <v>2022</v>
      </c>
      <c r="BF7" s="43">
        <f>Assumptions!BF6</f>
        <v>2022</v>
      </c>
      <c r="BG7" s="43">
        <f>Assumptions!BG6</f>
        <v>2022</v>
      </c>
      <c r="BH7" s="43">
        <f>Assumptions!BH6</f>
        <v>2022</v>
      </c>
      <c r="BI7" s="43">
        <f>Assumptions!BI6</f>
        <v>2022</v>
      </c>
      <c r="BJ7" s="43">
        <f>Assumptions!BJ6</f>
        <v>2022</v>
      </c>
      <c r="BK7" s="43"/>
      <c r="BL7" s="43">
        <f>Assumptions!BL6</f>
        <v>2022</v>
      </c>
      <c r="BM7" s="43"/>
      <c r="BN7" s="43">
        <f>Assumptions!BN6</f>
        <v>2023</v>
      </c>
      <c r="BO7" s="43">
        <f>Assumptions!BO6</f>
        <v>2023</v>
      </c>
      <c r="BP7" s="43">
        <f>Assumptions!BP6</f>
        <v>2023</v>
      </c>
      <c r="BQ7" s="43">
        <f>Assumptions!BQ6</f>
        <v>2023</v>
      </c>
      <c r="BR7" s="43">
        <f>Assumptions!BR6</f>
        <v>2023</v>
      </c>
      <c r="BS7" s="43">
        <f>Assumptions!BS6</f>
        <v>2023</v>
      </c>
      <c r="BT7" s="43">
        <f>Assumptions!BT6</f>
        <v>2023</v>
      </c>
      <c r="BU7" s="43">
        <f>Assumptions!BU6</f>
        <v>2023</v>
      </c>
      <c r="BV7" s="43">
        <f>Assumptions!BV6</f>
        <v>2023</v>
      </c>
      <c r="BW7" s="43">
        <f>Assumptions!BW6</f>
        <v>2023</v>
      </c>
      <c r="BX7" s="43">
        <f>Assumptions!BX6</f>
        <v>2023</v>
      </c>
      <c r="BY7" s="43">
        <f>Assumptions!BY6</f>
        <v>2023</v>
      </c>
      <c r="BZ7" s="43"/>
      <c r="CA7" s="43">
        <f>Assumptions!CA6</f>
        <v>2023</v>
      </c>
      <c r="CB7" s="43"/>
      <c r="CC7" s="43">
        <f>Assumptions!CC6</f>
        <v>2024</v>
      </c>
      <c r="CD7" s="43">
        <f>Assumptions!CD6</f>
        <v>2024</v>
      </c>
      <c r="CE7" s="43">
        <f>Assumptions!CE6</f>
        <v>2024</v>
      </c>
      <c r="CF7" s="43">
        <f>Assumptions!CF6</f>
        <v>2024</v>
      </c>
      <c r="CG7" s="43">
        <f>Assumptions!CG6</f>
        <v>2024</v>
      </c>
      <c r="CH7" s="43">
        <f>Assumptions!CH6</f>
        <v>2024</v>
      </c>
      <c r="CI7" s="43">
        <f>Assumptions!CI6</f>
        <v>2024</v>
      </c>
      <c r="CJ7" s="43">
        <f>Assumptions!CJ6</f>
        <v>2024</v>
      </c>
      <c r="CK7" s="43">
        <f>Assumptions!CK6</f>
        <v>2024</v>
      </c>
      <c r="CL7" s="43">
        <f>Assumptions!CL6</f>
        <v>2024</v>
      </c>
      <c r="CM7" s="43">
        <f>Assumptions!CM6</f>
        <v>2024</v>
      </c>
      <c r="CN7" s="43">
        <f>Assumptions!CN6</f>
        <v>2024</v>
      </c>
      <c r="CO7" s="43"/>
      <c r="CP7" s="43">
        <f>Assumptions!CP6</f>
        <v>2024</v>
      </c>
      <c r="CQ7" s="43"/>
    </row>
    <row r="8" spans="1:95" s="69" customFormat="1" x14ac:dyDescent="0.35">
      <c r="A8" s="44"/>
      <c r="B8" s="45"/>
      <c r="C8" s="45"/>
      <c r="D8" s="45"/>
      <c r="T8" s="45"/>
      <c r="AJ8" s="45"/>
      <c r="AY8" s="45"/>
      <c r="BN8" s="45"/>
      <c r="CC8" s="45"/>
    </row>
    <row r="9" spans="1:95" s="47" customFormat="1" x14ac:dyDescent="0.35">
      <c r="A9" s="46" t="s">
        <v>0</v>
      </c>
    </row>
    <row r="10" spans="1:95" s="47" customFormat="1" x14ac:dyDescent="0.35">
      <c r="N10" s="55"/>
      <c r="O10" s="55"/>
      <c r="P10" s="55"/>
      <c r="Q10" s="55"/>
      <c r="R10" s="55"/>
      <c r="S10" s="55"/>
    </row>
    <row r="11" spans="1:95" s="47" customFormat="1" x14ac:dyDescent="0.35">
      <c r="A11" s="47" t="s">
        <v>1</v>
      </c>
      <c r="C11" s="47">
        <f>C217</f>
        <v>4166238.6985416654</v>
      </c>
      <c r="D11" s="47">
        <f>D217</f>
        <v>1975335.2504166653</v>
      </c>
      <c r="F11" s="55">
        <f>F217</f>
        <v>1344665.0340833319</v>
      </c>
      <c r="G11" s="55">
        <f t="shared" ref="G11:Q11" si="0">G217</f>
        <v>308652.78954999871</v>
      </c>
      <c r="H11" s="55">
        <f t="shared" si="0"/>
        <v>512864.34674999909</v>
      </c>
      <c r="I11" s="55">
        <f t="shared" si="0"/>
        <v>0</v>
      </c>
      <c r="J11" s="55">
        <f t="shared" si="0"/>
        <v>0</v>
      </c>
      <c r="K11" s="55">
        <f t="shared" si="0"/>
        <v>739342.89814999863</v>
      </c>
      <c r="L11" s="55">
        <f t="shared" si="0"/>
        <v>646647.39994999859</v>
      </c>
      <c r="M11" s="55">
        <f t="shared" si="0"/>
        <v>723430.40904999862</v>
      </c>
      <c r="N11" s="55">
        <f t="shared" si="0"/>
        <v>722475.47044999851</v>
      </c>
      <c r="O11" s="55">
        <f t="shared" si="0"/>
        <v>1096050.8016499982</v>
      </c>
      <c r="P11" s="55">
        <f t="shared" si="0"/>
        <v>1159240.3264674293</v>
      </c>
      <c r="Q11" s="55">
        <f t="shared" si="0"/>
        <v>0</v>
      </c>
      <c r="R11" s="55"/>
      <c r="S11" s="55">
        <f t="shared" ref="S11:S16" si="1">Q11</f>
        <v>0</v>
      </c>
      <c r="T11" s="55"/>
      <c r="U11" s="55">
        <f>U217</f>
        <v>11481415.67498662</v>
      </c>
      <c r="V11" s="55">
        <f t="shared" ref="V11:AF11" si="2">V217</f>
        <v>12020934.559803056</v>
      </c>
      <c r="W11" s="55">
        <f t="shared" si="2"/>
        <v>12636668.212794723</v>
      </c>
      <c r="X11" s="55">
        <f t="shared" si="2"/>
        <v>12358976.865470793</v>
      </c>
      <c r="Y11" s="55">
        <f t="shared" si="2"/>
        <v>12715353.393371634</v>
      </c>
      <c r="Z11" s="55">
        <f t="shared" si="2"/>
        <v>14019836.859899998</v>
      </c>
      <c r="AA11" s="55">
        <f t="shared" si="2"/>
        <v>14865886.620409096</v>
      </c>
      <c r="AB11" s="55">
        <f t="shared" si="2"/>
        <v>15351745.884364983</v>
      </c>
      <c r="AC11" s="55">
        <f t="shared" si="2"/>
        <v>15732407.429611696</v>
      </c>
      <c r="AD11" s="55">
        <f t="shared" si="2"/>
        <v>16520297.10704373</v>
      </c>
      <c r="AE11" s="55">
        <f t="shared" si="2"/>
        <v>16997748.682753745</v>
      </c>
      <c r="AF11" s="55">
        <f t="shared" si="2"/>
        <v>16327721.157341743</v>
      </c>
      <c r="AH11" s="47">
        <f t="shared" ref="AH11:AH16" si="3">AF11</f>
        <v>16327721.157341743</v>
      </c>
      <c r="AJ11" s="55">
        <f>AJ217</f>
        <v>15849473.700042199</v>
      </c>
      <c r="AK11" s="55">
        <f t="shared" ref="AK11:AU11" si="4">AK217</f>
        <v>16435448.115003208</v>
      </c>
      <c r="AL11" s="55">
        <f t="shared" si="4"/>
        <v>17100503.719253208</v>
      </c>
      <c r="AM11" s="55">
        <f t="shared" si="4"/>
        <v>16827319.349051833</v>
      </c>
      <c r="AN11" s="55">
        <f t="shared" si="4"/>
        <v>17224408.446161468</v>
      </c>
      <c r="AO11" s="55">
        <f t="shared" si="4"/>
        <v>18612091.50355</v>
      </c>
      <c r="AP11" s="55">
        <f t="shared" si="4"/>
        <v>19518726.038963303</v>
      </c>
      <c r="AQ11" s="55">
        <f t="shared" si="4"/>
        <v>20047148.624630734</v>
      </c>
      <c r="AR11" s="55">
        <f t="shared" si="4"/>
        <v>20465651.791038532</v>
      </c>
      <c r="AS11" s="55">
        <f t="shared" si="4"/>
        <v>21311274.732750919</v>
      </c>
      <c r="AT11" s="55">
        <f t="shared" si="4"/>
        <v>21835961.111020185</v>
      </c>
      <c r="AU11" s="55">
        <f t="shared" si="4"/>
        <v>21151359.345146332</v>
      </c>
      <c r="AW11" s="47">
        <f t="shared" ref="AW11:AW16" si="5">AU11</f>
        <v>21151359.345146332</v>
      </c>
      <c r="AY11" s="55">
        <f>AY217</f>
        <v>20644029.97600681</v>
      </c>
      <c r="AZ11" s="55">
        <f t="shared" ref="AZ11:BJ11" si="6">AZ217</f>
        <v>21268699.972650871</v>
      </c>
      <c r="BA11" s="55">
        <f t="shared" si="6"/>
        <v>21975460.900753371</v>
      </c>
      <c r="BB11" s="55">
        <f t="shared" si="6"/>
        <v>21696926.131561927</v>
      </c>
      <c r="BC11" s="55">
        <f t="shared" si="6"/>
        <v>22126680.701372042</v>
      </c>
      <c r="BD11" s="55">
        <f t="shared" si="6"/>
        <v>23591640.604195002</v>
      </c>
      <c r="BE11" s="55">
        <f t="shared" si="6"/>
        <v>24551806.42828897</v>
      </c>
      <c r="BF11" s="55">
        <f t="shared" si="6"/>
        <v>25114837.776784774</v>
      </c>
      <c r="BG11" s="55">
        <f t="shared" si="6"/>
        <v>25562991.920442961</v>
      </c>
      <c r="BH11" s="55">
        <f t="shared" si="6"/>
        <v>26459152.064680967</v>
      </c>
      <c r="BI11" s="55">
        <f t="shared" si="6"/>
        <v>27023352.260668699</v>
      </c>
      <c r="BJ11" s="55">
        <f t="shared" si="6"/>
        <v>26313364.817341153</v>
      </c>
      <c r="BK11" s="55"/>
      <c r="BL11" s="55">
        <f t="shared" ref="BL11:BL16" si="7">BJ11</f>
        <v>26313364.817341153</v>
      </c>
      <c r="BN11" s="55">
        <f>BN217</f>
        <v>25775499.44076965</v>
      </c>
      <c r="BO11" s="55">
        <f t="shared" ref="BO11:BY11" si="8">BO217</f>
        <v>26440799.798180912</v>
      </c>
      <c r="BP11" s="55">
        <f t="shared" si="8"/>
        <v>27191351.316328537</v>
      </c>
      <c r="BQ11" s="55">
        <f t="shared" si="8"/>
        <v>26907198.628197517</v>
      </c>
      <c r="BR11" s="55">
        <f t="shared" si="8"/>
        <v>27371251.944343138</v>
      </c>
      <c r="BS11" s="55">
        <f t="shared" si="8"/>
        <v>28917352.534872245</v>
      </c>
      <c r="BT11" s="55">
        <f t="shared" si="8"/>
        <v>29933726.212080911</v>
      </c>
      <c r="BU11" s="55">
        <f t="shared" si="8"/>
        <v>30533096.761546504</v>
      </c>
      <c r="BV11" s="55">
        <f t="shared" si="8"/>
        <v>31012384.431317601</v>
      </c>
      <c r="BW11" s="55">
        <f t="shared" si="8"/>
        <v>31961608.638207506</v>
      </c>
      <c r="BX11" s="55">
        <f t="shared" si="8"/>
        <v>32567298.342799623</v>
      </c>
      <c r="BY11" s="55">
        <f t="shared" si="8"/>
        <v>31830655.938145701</v>
      </c>
      <c r="CA11" s="55">
        <f t="shared" ref="CA11:CA16" si="9">BY11</f>
        <v>31830655.938145701</v>
      </c>
      <c r="CC11" s="55">
        <f>CC217</f>
        <v>31260727.753770635</v>
      </c>
      <c r="CD11" s="55">
        <f t="shared" ref="CD11:CN11" si="10">CD217</f>
        <v>31968689.989987459</v>
      </c>
      <c r="CE11" s="55">
        <f t="shared" si="10"/>
        <v>32765221.627682466</v>
      </c>
      <c r="CF11" s="55">
        <f t="shared" si="10"/>
        <v>32475170.124664899</v>
      </c>
      <c r="CG11" s="55">
        <f t="shared" si="10"/>
        <v>32975237.124462802</v>
      </c>
      <c r="CH11" s="55">
        <f t="shared" si="10"/>
        <v>34606535.437083364</v>
      </c>
      <c r="CI11" s="55">
        <f t="shared" si="10"/>
        <v>35681927.360062465</v>
      </c>
      <c r="CJ11" s="55">
        <f t="shared" si="10"/>
        <v>36319454.070546336</v>
      </c>
      <c r="CK11" s="55">
        <f t="shared" si="10"/>
        <v>36831431.942735985</v>
      </c>
      <c r="CL11" s="55">
        <f t="shared" si="10"/>
        <v>37836373.415410385</v>
      </c>
      <c r="CM11" s="55">
        <f t="shared" si="10"/>
        <v>39050902.897887737</v>
      </c>
      <c r="CN11" s="55">
        <f t="shared" si="10"/>
        <v>39505680.34728951</v>
      </c>
      <c r="CP11" s="55">
        <f t="shared" ref="CP11:CP16" si="11">CN11</f>
        <v>39505680.34728951</v>
      </c>
    </row>
    <row r="12" spans="1:95" s="47" customFormat="1" x14ac:dyDescent="0.35">
      <c r="A12" s="47" t="s">
        <v>20</v>
      </c>
      <c r="C12" s="47">
        <f>Assumptions!C16</f>
        <v>950000</v>
      </c>
      <c r="D12" s="47">
        <f>Assumptions!D16</f>
        <v>900000</v>
      </c>
      <c r="F12" s="47">
        <f>Assumptions!F16</f>
        <v>841500</v>
      </c>
      <c r="G12" s="47">
        <f>Assumptions!G16</f>
        <v>1782000</v>
      </c>
      <c r="H12" s="47">
        <f>Assumptions!H16</f>
        <v>1435500</v>
      </c>
      <c r="I12" s="47">
        <f>Assumptions!I16</f>
        <v>1633500</v>
      </c>
      <c r="J12" s="47">
        <f>Assumptions!J16</f>
        <v>2277000</v>
      </c>
      <c r="K12" s="47">
        <f>Assumptions!K16</f>
        <v>2277000</v>
      </c>
      <c r="L12" s="47">
        <f>Assumptions!L16</f>
        <v>2079000</v>
      </c>
      <c r="M12" s="47">
        <f>Assumptions!M16</f>
        <v>1584000</v>
      </c>
      <c r="N12" s="47">
        <f>Assumptions!N16</f>
        <v>1584000</v>
      </c>
      <c r="O12" s="47">
        <f>Assumptions!O16</f>
        <v>1584000</v>
      </c>
      <c r="P12" s="47">
        <f>Assumptions!P16</f>
        <v>990000</v>
      </c>
      <c r="Q12" s="47">
        <f>Assumptions!Q16</f>
        <v>816750</v>
      </c>
      <c r="S12" s="47">
        <f t="shared" si="1"/>
        <v>816750</v>
      </c>
      <c r="U12" s="47">
        <f>Assumptions!U16</f>
        <v>917157.79816513765</v>
      </c>
      <c r="V12" s="47">
        <f>Assumptions!V16</f>
        <v>1942216.513761468</v>
      </c>
      <c r="W12" s="47">
        <f>Assumptions!W16</f>
        <v>1564563.3027522936</v>
      </c>
      <c r="X12" s="47">
        <f>Assumptions!X16</f>
        <v>1780365.1376146793</v>
      </c>
      <c r="Y12" s="47">
        <f>Assumptions!Y16</f>
        <v>2481721.1009174315</v>
      </c>
      <c r="Z12" s="47">
        <f>Assumptions!Z16</f>
        <v>2481721.1009174315</v>
      </c>
      <c r="AA12" s="47">
        <f>Assumptions!AA16</f>
        <v>2265919.2660550461</v>
      </c>
      <c r="AB12" s="47">
        <f>Assumptions!AB16</f>
        <v>1726414.6788990828</v>
      </c>
      <c r="AC12" s="47">
        <f>Assumptions!AC16</f>
        <v>1726414.6788990828</v>
      </c>
      <c r="AD12" s="47">
        <f>Assumptions!AD16</f>
        <v>1726414.6788990828</v>
      </c>
      <c r="AE12" s="47">
        <f>Assumptions!AE16</f>
        <v>1079009.1743119268</v>
      </c>
      <c r="AF12" s="47">
        <f>Assumptions!AF16</f>
        <v>890182.56880733964</v>
      </c>
      <c r="AH12" s="47">
        <f t="shared" si="3"/>
        <v>890182.56880733964</v>
      </c>
      <c r="AJ12" s="47">
        <f>Assumptions!AJ16</f>
        <v>963015.68807339459</v>
      </c>
      <c r="AK12" s="47">
        <f>Assumptions!AK16</f>
        <v>2039327.3394495414</v>
      </c>
      <c r="AL12" s="47">
        <f>Assumptions!AL16</f>
        <v>1642791.4678899082</v>
      </c>
      <c r="AM12" s="47">
        <f>Assumptions!AM16</f>
        <v>1869383.3944954132</v>
      </c>
      <c r="AN12" s="47">
        <f>Assumptions!AN16</f>
        <v>2605807.1559633035</v>
      </c>
      <c r="AO12" s="47">
        <f>Assumptions!AO16</f>
        <v>2605807.1559633035</v>
      </c>
      <c r="AP12" s="47">
        <f>Assumptions!AP16</f>
        <v>2379215.2293577986</v>
      </c>
      <c r="AQ12" s="47">
        <f>Assumptions!AQ16</f>
        <v>1812735.4128440372</v>
      </c>
      <c r="AR12" s="47">
        <f>Assumptions!AR16</f>
        <v>1812735.4128440372</v>
      </c>
      <c r="AS12" s="47">
        <f>Assumptions!AS16</f>
        <v>1812735.4128440372</v>
      </c>
      <c r="AT12" s="47">
        <f>Assumptions!AT16</f>
        <v>1132959.6330275231</v>
      </c>
      <c r="AU12" s="47">
        <f>Assumptions!AU16</f>
        <v>934691.69724770659</v>
      </c>
      <c r="AW12" s="47">
        <f t="shared" si="5"/>
        <v>934691.69724770659</v>
      </c>
      <c r="AY12" s="47">
        <f>Assumptions!AY16</f>
        <v>1011166.4724770645</v>
      </c>
      <c r="AZ12" s="47">
        <f>Assumptions!AZ16</f>
        <v>2141293.7064220184</v>
      </c>
      <c r="BA12" s="47">
        <f>Assumptions!BA16</f>
        <v>1724931.0412844038</v>
      </c>
      <c r="BB12" s="47">
        <f>Assumptions!BB16</f>
        <v>1962852.564220184</v>
      </c>
      <c r="BC12" s="47">
        <f>Assumptions!BC16</f>
        <v>2736097.5137614687</v>
      </c>
      <c r="BD12" s="47">
        <f>Assumptions!BD16</f>
        <v>2736097.5137614687</v>
      </c>
      <c r="BE12" s="47">
        <f>Assumptions!BE16</f>
        <v>2498175.9908256889</v>
      </c>
      <c r="BF12" s="47">
        <f>Assumptions!BF16</f>
        <v>1903372.1834862388</v>
      </c>
      <c r="BG12" s="47">
        <f>Assumptions!BG16</f>
        <v>1903372.1834862388</v>
      </c>
      <c r="BH12" s="47">
        <f>Assumptions!BH16</f>
        <v>1903372.1834862388</v>
      </c>
      <c r="BI12" s="47">
        <f>Assumptions!BI16</f>
        <v>1189607.6146788993</v>
      </c>
      <c r="BJ12" s="47">
        <f>Assumptions!BJ16</f>
        <v>981426.282110092</v>
      </c>
      <c r="BL12" s="47">
        <f t="shared" si="7"/>
        <v>981426.282110092</v>
      </c>
      <c r="BN12" s="47">
        <f>Assumptions!BN16</f>
        <v>1061724.7961009177</v>
      </c>
      <c r="BO12" s="47">
        <f>Assumptions!BO16</f>
        <v>2248358.3917431193</v>
      </c>
      <c r="BP12" s="47">
        <f>Assumptions!BP16</f>
        <v>1811177.593348624</v>
      </c>
      <c r="BQ12" s="47">
        <f>Assumptions!BQ16</f>
        <v>2060995.1924311933</v>
      </c>
      <c r="BR12" s="47">
        <f>Assumptions!BR16</f>
        <v>2872902.3894495424</v>
      </c>
      <c r="BS12" s="47">
        <f>Assumptions!BS16</f>
        <v>2872902.3894495424</v>
      </c>
      <c r="BT12" s="47">
        <f>Assumptions!BT16</f>
        <v>2623084.7903669733</v>
      </c>
      <c r="BU12" s="47">
        <f>Assumptions!BU16</f>
        <v>1998540.7926605511</v>
      </c>
      <c r="BV12" s="47">
        <f>Assumptions!BV16</f>
        <v>1998540.7926605511</v>
      </c>
      <c r="BW12" s="47">
        <f>Assumptions!BW16</f>
        <v>1998540.7926605511</v>
      </c>
      <c r="BX12" s="47">
        <f>Assumptions!BX16</f>
        <v>1249087.9954128445</v>
      </c>
      <c r="BY12" s="47">
        <f>Assumptions!BY16</f>
        <v>1030497.5962155967</v>
      </c>
      <c r="CA12" s="47">
        <f t="shared" si="9"/>
        <v>1030497.5962155967</v>
      </c>
      <c r="CC12" s="47">
        <f>Assumptions!CC16</f>
        <v>1114811.0359059635</v>
      </c>
      <c r="CD12" s="47">
        <f>Assumptions!CD16</f>
        <v>2360776.3113302756</v>
      </c>
      <c r="CE12" s="47">
        <f>Assumptions!CE16</f>
        <v>1901736.4730160553</v>
      </c>
      <c r="CF12" s="47">
        <f>Assumptions!CF16</f>
        <v>2164044.9520527534</v>
      </c>
      <c r="CG12" s="47">
        <f>Assumptions!CG16</f>
        <v>3016547.5089220195</v>
      </c>
      <c r="CH12" s="47">
        <f>Assumptions!CH16</f>
        <v>3016547.5089220195</v>
      </c>
      <c r="CI12" s="47">
        <f>Assumptions!CI16</f>
        <v>2754239.0298853223</v>
      </c>
      <c r="CJ12" s="47">
        <f>Assumptions!CJ16</f>
        <v>2098467.8322935784</v>
      </c>
      <c r="CK12" s="47">
        <f>Assumptions!CK16</f>
        <v>2098467.8322935784</v>
      </c>
      <c r="CL12" s="47">
        <f>Assumptions!CL16</f>
        <v>2098467.8322935784</v>
      </c>
      <c r="CM12" s="47">
        <f>Assumptions!CM16</f>
        <v>1311542.3951834866</v>
      </c>
      <c r="CN12" s="47">
        <f>Assumptions!CN16</f>
        <v>1082022.4760263767</v>
      </c>
      <c r="CP12" s="47">
        <f t="shared" si="11"/>
        <v>1082022.4760263767</v>
      </c>
    </row>
    <row r="13" spans="1:95" s="47" customFormat="1" x14ac:dyDescent="0.35">
      <c r="A13" s="47" t="s">
        <v>2</v>
      </c>
      <c r="C13" s="47">
        <f>Assumptions!C35</f>
        <v>1500000</v>
      </c>
      <c r="D13" s="47">
        <f>Assumptions!D35</f>
        <v>1750000</v>
      </c>
      <c r="F13" s="47">
        <f>Assumptions!F35</f>
        <v>1608750</v>
      </c>
      <c r="G13" s="47">
        <f>Assumptions!G35</f>
        <v>1534500</v>
      </c>
      <c r="H13" s="47">
        <f>Assumptions!H35</f>
        <v>1955250</v>
      </c>
      <c r="I13" s="47">
        <f>Assumptions!I35</f>
        <v>2277000</v>
      </c>
      <c r="J13" s="47">
        <f>Assumptions!J35</f>
        <v>2158000</v>
      </c>
      <c r="K13" s="47">
        <f>Assumptions!K35</f>
        <v>1791500</v>
      </c>
      <c r="L13" s="47">
        <f>Assumptions!L35</f>
        <v>1544000</v>
      </c>
      <c r="M13" s="47">
        <f>Assumptions!M35</f>
        <v>1544000</v>
      </c>
      <c r="N13" s="47">
        <f>Assumptions!N35</f>
        <v>1247000</v>
      </c>
      <c r="O13" s="47">
        <f>Assumptions!O35</f>
        <v>863375</v>
      </c>
      <c r="P13" s="47">
        <f>Assumptions!P35</f>
        <v>826953.89908256882</v>
      </c>
      <c r="Q13" s="47">
        <f>Assumptions!Q35</f>
        <v>1389687.1559633028</v>
      </c>
      <c r="S13" s="47">
        <f t="shared" si="1"/>
        <v>1389687.1559633028</v>
      </c>
      <c r="U13" s="47">
        <f>Assumptions!U35</f>
        <v>1713389.9082568809</v>
      </c>
      <c r="V13" s="47">
        <f>Assumptions!V35</f>
        <v>1632464.2201834866</v>
      </c>
      <c r="W13" s="47">
        <f>Assumptions!W35</f>
        <v>2091043.1192660555</v>
      </c>
      <c r="X13" s="47">
        <f>Assumptions!X35</f>
        <v>2441721.1009174315</v>
      </c>
      <c r="Y13" s="47">
        <f>Assumptions!Y35</f>
        <v>2333820.1834862391</v>
      </c>
      <c r="Z13" s="47">
        <f>Assumptions!Z35</f>
        <v>1956166.9724770645</v>
      </c>
      <c r="AA13" s="47">
        <f>Assumptions!AA35</f>
        <v>1686414.6788990828</v>
      </c>
      <c r="AB13" s="47">
        <f>Assumptions!AB35</f>
        <v>1686414.6788990828</v>
      </c>
      <c r="AC13" s="47">
        <f>Assumptions!AC35</f>
        <v>1362711.9266055049</v>
      </c>
      <c r="AD13" s="47">
        <f>Assumptions!AD35</f>
        <v>944595.87155963317</v>
      </c>
      <c r="AE13" s="47">
        <f>Assumptions!AE35</f>
        <v>886599.12844036706</v>
      </c>
      <c r="AF13" s="47">
        <f>Assumptions!AF35</f>
        <v>1461171.513761468</v>
      </c>
      <c r="AH13" s="47">
        <f t="shared" si="3"/>
        <v>1461171.513761468</v>
      </c>
      <c r="AJ13" s="47">
        <f>Assumptions!AJ35</f>
        <v>1801059.4036697247</v>
      </c>
      <c r="AK13" s="47">
        <f>Assumptions!AK35</f>
        <v>1716087.4311926607</v>
      </c>
      <c r="AL13" s="47">
        <f>Assumptions!AL35</f>
        <v>2197595.2752293581</v>
      </c>
      <c r="AM13" s="47">
        <f>Assumptions!AM35</f>
        <v>2565807.1559633035</v>
      </c>
      <c r="AN13" s="47">
        <f>Assumptions!AN35</f>
        <v>2452511.1926605511</v>
      </c>
      <c r="AO13" s="47">
        <f>Assumptions!AO35</f>
        <v>2055975.3211009179</v>
      </c>
      <c r="AP13" s="47">
        <f>Assumptions!AP35</f>
        <v>1772735.4128440372</v>
      </c>
      <c r="AQ13" s="47">
        <f>Assumptions!AQ35</f>
        <v>1772735.4128440372</v>
      </c>
      <c r="AR13" s="47">
        <f>Assumptions!AR35</f>
        <v>1432847.5229357802</v>
      </c>
      <c r="AS13" s="47">
        <f>Assumptions!AS35</f>
        <v>993825.66513761482</v>
      </c>
      <c r="AT13" s="47">
        <f>Assumptions!AT35</f>
        <v>932929.08486238553</v>
      </c>
      <c r="AU13" s="47">
        <f>Assumptions!AU35</f>
        <v>1536230.0894495414</v>
      </c>
      <c r="AW13" s="47">
        <f t="shared" si="5"/>
        <v>1536230.0894495414</v>
      </c>
      <c r="AY13" s="47">
        <f>Assumptions!AY35</f>
        <v>1893112.3738532111</v>
      </c>
      <c r="AZ13" s="47">
        <f>Assumptions!AZ35</f>
        <v>1803891.8027522939</v>
      </c>
      <c r="BA13" s="47">
        <f>Assumptions!BA35</f>
        <v>2309475.0389908263</v>
      </c>
      <c r="BB13" s="47">
        <f>Assumptions!BB35</f>
        <v>2696097.5137614687</v>
      </c>
      <c r="BC13" s="47">
        <f>Assumptions!BC35</f>
        <v>2577136.7522935788</v>
      </c>
      <c r="BD13" s="47">
        <f>Assumptions!BD35</f>
        <v>2160774.0871559638</v>
      </c>
      <c r="BE13" s="47">
        <f>Assumptions!BE35</f>
        <v>1863372.1834862388</v>
      </c>
      <c r="BF13" s="47">
        <f>Assumptions!BF35</f>
        <v>1863372.1834862388</v>
      </c>
      <c r="BG13" s="47">
        <f>Assumptions!BG35</f>
        <v>1506489.8990825689</v>
      </c>
      <c r="BH13" s="47">
        <f>Assumptions!BH35</f>
        <v>1045516.9483944956</v>
      </c>
      <c r="BI13" s="47">
        <f>Assumptions!BI35</f>
        <v>981575.53910550487</v>
      </c>
      <c r="BJ13" s="47">
        <f>Assumptions!BJ35</f>
        <v>1615041.5939220185</v>
      </c>
      <c r="BL13" s="47">
        <f t="shared" si="7"/>
        <v>1615041.5939220185</v>
      </c>
      <c r="BN13" s="47">
        <f>Assumptions!BN35</f>
        <v>1989767.9925458715</v>
      </c>
      <c r="BO13" s="47">
        <f>Assumptions!BO35</f>
        <v>1896086.3928899085</v>
      </c>
      <c r="BP13" s="47">
        <f>Assumptions!BP35</f>
        <v>2426948.7909403676</v>
      </c>
      <c r="BQ13" s="47">
        <f>Assumptions!BQ35</f>
        <v>2832902.3894495424</v>
      </c>
      <c r="BR13" s="47">
        <f>Assumptions!BR35</f>
        <v>2707993.5899082581</v>
      </c>
      <c r="BS13" s="47">
        <f>Assumptions!BS35</f>
        <v>2270812.7915137624</v>
      </c>
      <c r="BT13" s="47">
        <f>Assumptions!BT35</f>
        <v>1958540.7926605511</v>
      </c>
      <c r="BU13" s="47">
        <f>Assumptions!BU35</f>
        <v>1958540.7926605511</v>
      </c>
      <c r="BV13" s="47">
        <f>Assumptions!BV35</f>
        <v>1583814.3940366977</v>
      </c>
      <c r="BW13" s="47">
        <f>Assumptions!BW35</f>
        <v>1099792.7958142206</v>
      </c>
      <c r="BX13" s="47">
        <f>Assumptions!BX35</f>
        <v>1032654.3160607801</v>
      </c>
      <c r="BY13" s="47">
        <f>Assumptions!BY35</f>
        <v>1697793.6736181197</v>
      </c>
      <c r="CA13" s="47">
        <f t="shared" si="9"/>
        <v>1697793.6736181197</v>
      </c>
      <c r="CC13" s="47">
        <f>Assumptions!CC35</f>
        <v>2091256.3921731655</v>
      </c>
      <c r="CD13" s="47">
        <f>Assumptions!CD35</f>
        <v>1992890.7125344044</v>
      </c>
      <c r="CE13" s="47">
        <f>Assumptions!CE35</f>
        <v>2550296.2304873867</v>
      </c>
      <c r="CF13" s="47">
        <f>Assumptions!CF35</f>
        <v>2976547.5089220195</v>
      </c>
      <c r="CG13" s="47">
        <f>Assumptions!CG35</f>
        <v>2845393.2694036709</v>
      </c>
      <c r="CH13" s="47">
        <f>Assumptions!CH35</f>
        <v>2386353.4310894506</v>
      </c>
      <c r="CI13" s="47">
        <f>Assumptions!CI35</f>
        <v>2058467.8322935784</v>
      </c>
      <c r="CJ13" s="47">
        <f>Assumptions!CJ35</f>
        <v>2058467.8322935784</v>
      </c>
      <c r="CK13" s="47">
        <f>Assumptions!CK35</f>
        <v>1665005.1137385326</v>
      </c>
      <c r="CL13" s="47">
        <f>Assumptions!CL35</f>
        <v>1156782.4356049318</v>
      </c>
      <c r="CM13" s="47">
        <f>Assumptions!CM35</f>
        <v>521011.23801318835</v>
      </c>
      <c r="CN13" s="47">
        <f>Assumptions!CN35</f>
        <v>0</v>
      </c>
      <c r="CP13" s="47">
        <f t="shared" si="11"/>
        <v>0</v>
      </c>
    </row>
    <row r="14" spans="1:95" s="47" customFormat="1" x14ac:dyDescent="0.35">
      <c r="A14" s="47" t="s">
        <v>154</v>
      </c>
      <c r="C14" s="47">
        <f>Assumptions!C42</f>
        <v>500000</v>
      </c>
      <c r="D14" s="47">
        <f>Assumptions!D42</f>
        <v>200000</v>
      </c>
      <c r="F14" s="47">
        <f>Assumptions!F42</f>
        <v>100000</v>
      </c>
      <c r="G14" s="47">
        <f>Assumptions!G42</f>
        <v>100000</v>
      </c>
      <c r="H14" s="47">
        <f>Assumptions!H42</f>
        <v>100000</v>
      </c>
      <c r="I14" s="47">
        <f>Assumptions!I42</f>
        <v>100000</v>
      </c>
      <c r="J14" s="47">
        <f>Assumptions!J42</f>
        <v>100000</v>
      </c>
      <c r="K14" s="47">
        <f>Assumptions!K42</f>
        <v>100000</v>
      </c>
      <c r="L14" s="47">
        <f>Assumptions!L42</f>
        <v>100000</v>
      </c>
      <c r="M14" s="47">
        <f>Assumptions!M42</f>
        <v>100000</v>
      </c>
      <c r="N14" s="47">
        <f>Assumptions!N42</f>
        <v>100000</v>
      </c>
      <c r="O14" s="47">
        <f>Assumptions!O42</f>
        <v>100000</v>
      </c>
      <c r="P14" s="47">
        <f>Assumptions!P42</f>
        <v>100000</v>
      </c>
      <c r="Q14" s="47">
        <f>Assumptions!Q42</f>
        <v>100000</v>
      </c>
      <c r="S14" s="47">
        <f t="shared" si="1"/>
        <v>100000</v>
      </c>
      <c r="U14" s="47">
        <f>Assumptions!U42</f>
        <v>100000</v>
      </c>
      <c r="V14" s="47">
        <f>Assumptions!V42</f>
        <v>100000</v>
      </c>
      <c r="W14" s="47">
        <f>Assumptions!W42</f>
        <v>100000</v>
      </c>
      <c r="X14" s="47">
        <f>Assumptions!X42</f>
        <v>100000</v>
      </c>
      <c r="Y14" s="47">
        <f>Assumptions!Y42</f>
        <v>100000</v>
      </c>
      <c r="Z14" s="47">
        <f>Assumptions!Z42</f>
        <v>100000</v>
      </c>
      <c r="AA14" s="47">
        <f>Assumptions!AA42</f>
        <v>100000</v>
      </c>
      <c r="AB14" s="47">
        <f>Assumptions!AB42</f>
        <v>100000</v>
      </c>
      <c r="AC14" s="47">
        <f>Assumptions!AC42</f>
        <v>100000</v>
      </c>
      <c r="AD14" s="47">
        <f>Assumptions!AD42</f>
        <v>100000</v>
      </c>
      <c r="AE14" s="47">
        <f>Assumptions!AE42</f>
        <v>100000</v>
      </c>
      <c r="AF14" s="47">
        <f>Assumptions!AF42</f>
        <v>100000</v>
      </c>
      <c r="AH14" s="47">
        <f t="shared" si="3"/>
        <v>100000</v>
      </c>
      <c r="AJ14" s="47">
        <f>Assumptions!AJ42</f>
        <v>100000</v>
      </c>
      <c r="AK14" s="47">
        <f>Assumptions!AK42</f>
        <v>100000</v>
      </c>
      <c r="AL14" s="47">
        <f>Assumptions!AL42</f>
        <v>100000</v>
      </c>
      <c r="AM14" s="47">
        <f>Assumptions!AM42</f>
        <v>100000</v>
      </c>
      <c r="AN14" s="47">
        <f>Assumptions!AN42</f>
        <v>100000</v>
      </c>
      <c r="AO14" s="47">
        <f>Assumptions!AO42</f>
        <v>100000</v>
      </c>
      <c r="AP14" s="47">
        <f>Assumptions!AP42</f>
        <v>100000</v>
      </c>
      <c r="AQ14" s="47">
        <f>Assumptions!AQ42</f>
        <v>100000</v>
      </c>
      <c r="AR14" s="47">
        <f>Assumptions!AR42</f>
        <v>100000</v>
      </c>
      <c r="AS14" s="47">
        <f>Assumptions!AS42</f>
        <v>100000</v>
      </c>
      <c r="AT14" s="47">
        <f>Assumptions!AT42</f>
        <v>100000</v>
      </c>
      <c r="AU14" s="47">
        <f>Assumptions!AU42</f>
        <v>100000</v>
      </c>
      <c r="AW14" s="47">
        <f t="shared" si="5"/>
        <v>100000</v>
      </c>
      <c r="AY14" s="47">
        <f>Assumptions!AY42</f>
        <v>100000</v>
      </c>
      <c r="AZ14" s="47">
        <f>Assumptions!AZ42</f>
        <v>100000</v>
      </c>
      <c r="BA14" s="47">
        <f>Assumptions!BA42</f>
        <v>100000</v>
      </c>
      <c r="BB14" s="47">
        <f>Assumptions!BB42</f>
        <v>100000</v>
      </c>
      <c r="BC14" s="47">
        <f>Assumptions!BC42</f>
        <v>100000</v>
      </c>
      <c r="BD14" s="47">
        <f>Assumptions!BD42</f>
        <v>100000</v>
      </c>
      <c r="BE14" s="47">
        <f>Assumptions!BE42</f>
        <v>100000</v>
      </c>
      <c r="BF14" s="47">
        <f>Assumptions!BF42</f>
        <v>100000</v>
      </c>
      <c r="BG14" s="47">
        <f>Assumptions!BG42</f>
        <v>100000</v>
      </c>
      <c r="BH14" s="47">
        <f>Assumptions!BH42</f>
        <v>100000</v>
      </c>
      <c r="BI14" s="47">
        <f>Assumptions!BI42</f>
        <v>100000</v>
      </c>
      <c r="BJ14" s="47">
        <f>Assumptions!BJ42</f>
        <v>100000</v>
      </c>
      <c r="BL14" s="47">
        <f t="shared" si="7"/>
        <v>100000</v>
      </c>
      <c r="BN14" s="47">
        <f>Assumptions!BN42</f>
        <v>100000</v>
      </c>
      <c r="BO14" s="47">
        <f>Assumptions!BO42</f>
        <v>100000</v>
      </c>
      <c r="BP14" s="47">
        <f>Assumptions!BP42</f>
        <v>100000</v>
      </c>
      <c r="BQ14" s="47">
        <f>Assumptions!BQ42</f>
        <v>100000</v>
      </c>
      <c r="BR14" s="47">
        <f>Assumptions!BR42</f>
        <v>100000</v>
      </c>
      <c r="BS14" s="47">
        <f>Assumptions!BS42</f>
        <v>100000</v>
      </c>
      <c r="BT14" s="47">
        <f>Assumptions!BT42</f>
        <v>100000</v>
      </c>
      <c r="BU14" s="47">
        <f>Assumptions!BU42</f>
        <v>100000</v>
      </c>
      <c r="BV14" s="47">
        <f>Assumptions!BV42</f>
        <v>100000</v>
      </c>
      <c r="BW14" s="47">
        <f>Assumptions!BW42</f>
        <v>100000</v>
      </c>
      <c r="BX14" s="47">
        <f>Assumptions!BX42</f>
        <v>100000</v>
      </c>
      <c r="BY14" s="47">
        <f>Assumptions!BY42</f>
        <v>100000</v>
      </c>
      <c r="CA14" s="47">
        <f t="shared" si="9"/>
        <v>100000</v>
      </c>
      <c r="CC14" s="47">
        <f>Assumptions!CC42</f>
        <v>100000</v>
      </c>
      <c r="CD14" s="47">
        <f>Assumptions!CD42</f>
        <v>100000</v>
      </c>
      <c r="CE14" s="47">
        <f>Assumptions!CE42</f>
        <v>100000</v>
      </c>
      <c r="CF14" s="47">
        <f>Assumptions!CF42</f>
        <v>100000</v>
      </c>
      <c r="CG14" s="47">
        <f>Assumptions!CG42</f>
        <v>100000</v>
      </c>
      <c r="CH14" s="47">
        <f>Assumptions!CH42</f>
        <v>100000</v>
      </c>
      <c r="CI14" s="47">
        <f>Assumptions!CI42</f>
        <v>100000</v>
      </c>
      <c r="CJ14" s="47">
        <f>Assumptions!CJ42</f>
        <v>100000</v>
      </c>
      <c r="CK14" s="47">
        <f>Assumptions!CK42</f>
        <v>100000</v>
      </c>
      <c r="CL14" s="47">
        <f>Assumptions!CL42</f>
        <v>100000</v>
      </c>
      <c r="CM14" s="47">
        <f>Assumptions!CM42</f>
        <v>100000</v>
      </c>
      <c r="CN14" s="47">
        <f>Assumptions!CN42</f>
        <v>100000</v>
      </c>
      <c r="CP14" s="47">
        <f t="shared" si="11"/>
        <v>100000</v>
      </c>
    </row>
    <row r="15" spans="1:95" s="47" customFormat="1" x14ac:dyDescent="0.35">
      <c r="A15" s="47" t="s">
        <v>19</v>
      </c>
      <c r="C15" s="47">
        <f>Assumptions!C51</f>
        <v>1000000</v>
      </c>
      <c r="D15" s="47">
        <f>Assumptions!D51</f>
        <v>115000</v>
      </c>
      <c r="F15" s="47">
        <f>Assumptions!F51</f>
        <v>150000</v>
      </c>
      <c r="G15" s="47">
        <f>Assumptions!G51</f>
        <v>150000</v>
      </c>
      <c r="H15" s="47">
        <f>Assumptions!H51</f>
        <v>150000</v>
      </c>
      <c r="I15" s="47">
        <f>Assumptions!I51</f>
        <v>150000</v>
      </c>
      <c r="J15" s="47">
        <f>Assumptions!J51</f>
        <v>150000</v>
      </c>
      <c r="K15" s="47">
        <f>Assumptions!K51</f>
        <v>150000</v>
      </c>
      <c r="L15" s="47">
        <f>Assumptions!L51</f>
        <v>150000</v>
      </c>
      <c r="M15" s="47">
        <f>Assumptions!M51</f>
        <v>150000</v>
      </c>
      <c r="N15" s="47">
        <f>Assumptions!N51</f>
        <v>150000</v>
      </c>
      <c r="O15" s="47">
        <f>Assumptions!O51</f>
        <v>150000</v>
      </c>
      <c r="P15" s="47">
        <f>Assumptions!P51</f>
        <v>150000</v>
      </c>
      <c r="Q15" s="47">
        <f>Assumptions!Q51</f>
        <v>150000</v>
      </c>
      <c r="S15" s="47">
        <f t="shared" si="1"/>
        <v>150000</v>
      </c>
      <c r="U15" s="47">
        <f>Assumptions!U51</f>
        <v>150000</v>
      </c>
      <c r="V15" s="47">
        <f>Assumptions!V51</f>
        <v>150000</v>
      </c>
      <c r="W15" s="47">
        <f>Assumptions!W51</f>
        <v>150000</v>
      </c>
      <c r="X15" s="47">
        <f>Assumptions!X51</f>
        <v>150000</v>
      </c>
      <c r="Y15" s="47">
        <f>Assumptions!Y51</f>
        <v>150000</v>
      </c>
      <c r="Z15" s="47">
        <f>Assumptions!Z51</f>
        <v>150000</v>
      </c>
      <c r="AA15" s="47">
        <f>Assumptions!AA51</f>
        <v>150000</v>
      </c>
      <c r="AB15" s="47">
        <f>Assumptions!AB51</f>
        <v>150000</v>
      </c>
      <c r="AC15" s="47">
        <f>Assumptions!AC51</f>
        <v>150000</v>
      </c>
      <c r="AD15" s="47">
        <f>Assumptions!AD51</f>
        <v>150000</v>
      </c>
      <c r="AE15" s="47">
        <f>Assumptions!AE51</f>
        <v>150000</v>
      </c>
      <c r="AF15" s="47">
        <f>Assumptions!AF51</f>
        <v>150000</v>
      </c>
      <c r="AH15" s="47">
        <f t="shared" si="3"/>
        <v>150000</v>
      </c>
      <c r="AJ15" s="47">
        <f>Assumptions!AJ51</f>
        <v>150000</v>
      </c>
      <c r="AK15" s="47">
        <f>Assumptions!AK51</f>
        <v>150000</v>
      </c>
      <c r="AL15" s="47">
        <f>Assumptions!AL51</f>
        <v>150000</v>
      </c>
      <c r="AM15" s="47">
        <f>Assumptions!AM51</f>
        <v>150000</v>
      </c>
      <c r="AN15" s="47">
        <f>Assumptions!AN51</f>
        <v>150000</v>
      </c>
      <c r="AO15" s="47">
        <f>Assumptions!AO51</f>
        <v>150000</v>
      </c>
      <c r="AP15" s="47">
        <f>Assumptions!AP51</f>
        <v>150000</v>
      </c>
      <c r="AQ15" s="47">
        <f>Assumptions!AQ51</f>
        <v>150000</v>
      </c>
      <c r="AR15" s="47">
        <f>Assumptions!AR51</f>
        <v>150000</v>
      </c>
      <c r="AS15" s="47">
        <f>Assumptions!AS51</f>
        <v>150000</v>
      </c>
      <c r="AT15" s="47">
        <f>Assumptions!AT51</f>
        <v>150000</v>
      </c>
      <c r="AU15" s="47">
        <f>Assumptions!AU51</f>
        <v>150000</v>
      </c>
      <c r="AW15" s="47">
        <f t="shared" si="5"/>
        <v>150000</v>
      </c>
      <c r="AY15" s="47">
        <f>Assumptions!AY51</f>
        <v>150000</v>
      </c>
      <c r="AZ15" s="47">
        <f>Assumptions!AZ51</f>
        <v>150000</v>
      </c>
      <c r="BA15" s="47">
        <f>Assumptions!BA51</f>
        <v>150000</v>
      </c>
      <c r="BB15" s="47">
        <f>Assumptions!BB51</f>
        <v>150000</v>
      </c>
      <c r="BC15" s="47">
        <f>Assumptions!BC51</f>
        <v>150000</v>
      </c>
      <c r="BD15" s="47">
        <f>Assumptions!BD51</f>
        <v>150000</v>
      </c>
      <c r="BE15" s="47">
        <f>Assumptions!BE51</f>
        <v>150000</v>
      </c>
      <c r="BF15" s="47">
        <f>Assumptions!BF51</f>
        <v>150000</v>
      </c>
      <c r="BG15" s="47">
        <f>Assumptions!BG51</f>
        <v>150000</v>
      </c>
      <c r="BH15" s="47">
        <f>Assumptions!BH51</f>
        <v>150000</v>
      </c>
      <c r="BI15" s="47">
        <f>Assumptions!BI51</f>
        <v>150000</v>
      </c>
      <c r="BJ15" s="47">
        <f>Assumptions!BJ51</f>
        <v>150000</v>
      </c>
      <c r="BL15" s="47">
        <f t="shared" si="7"/>
        <v>150000</v>
      </c>
      <c r="BN15" s="47">
        <f>Assumptions!BN51</f>
        <v>150000</v>
      </c>
      <c r="BO15" s="47">
        <f>Assumptions!BO51</f>
        <v>150000</v>
      </c>
      <c r="BP15" s="47">
        <f>Assumptions!BP51</f>
        <v>150000</v>
      </c>
      <c r="BQ15" s="47">
        <f>Assumptions!BQ51</f>
        <v>150000</v>
      </c>
      <c r="BR15" s="47">
        <f>Assumptions!BR51</f>
        <v>150000</v>
      </c>
      <c r="BS15" s="47">
        <f>Assumptions!BS51</f>
        <v>150000</v>
      </c>
      <c r="BT15" s="47">
        <f>Assumptions!BT51</f>
        <v>150000</v>
      </c>
      <c r="BU15" s="47">
        <f>Assumptions!BU51</f>
        <v>150000</v>
      </c>
      <c r="BV15" s="47">
        <f>Assumptions!BV51</f>
        <v>150000</v>
      </c>
      <c r="BW15" s="47">
        <f>Assumptions!BW51</f>
        <v>150000</v>
      </c>
      <c r="BX15" s="47">
        <f>Assumptions!BX51</f>
        <v>150000</v>
      </c>
      <c r="BY15" s="47">
        <f>Assumptions!BY51</f>
        <v>150000</v>
      </c>
      <c r="CA15" s="47">
        <f t="shared" si="9"/>
        <v>150000</v>
      </c>
      <c r="CC15" s="47">
        <f>Assumptions!CC51</f>
        <v>150000</v>
      </c>
      <c r="CD15" s="47">
        <f>Assumptions!CD51</f>
        <v>150000</v>
      </c>
      <c r="CE15" s="47">
        <f>Assumptions!CE51</f>
        <v>150000</v>
      </c>
      <c r="CF15" s="47">
        <f>Assumptions!CF51</f>
        <v>150000</v>
      </c>
      <c r="CG15" s="47">
        <f>Assumptions!CG51</f>
        <v>150000</v>
      </c>
      <c r="CH15" s="47">
        <f>Assumptions!CH51</f>
        <v>150000</v>
      </c>
      <c r="CI15" s="47">
        <f>Assumptions!CI51</f>
        <v>150000</v>
      </c>
      <c r="CJ15" s="47">
        <f>Assumptions!CJ51</f>
        <v>150000</v>
      </c>
      <c r="CK15" s="47">
        <f>Assumptions!CK51</f>
        <v>150000</v>
      </c>
      <c r="CL15" s="47">
        <f>Assumptions!CL51</f>
        <v>150000</v>
      </c>
      <c r="CM15" s="47">
        <f>Assumptions!CM51</f>
        <v>150000</v>
      </c>
      <c r="CN15" s="47">
        <f>Assumptions!CN51</f>
        <v>150000</v>
      </c>
      <c r="CP15" s="47">
        <f t="shared" si="11"/>
        <v>150000</v>
      </c>
    </row>
    <row r="16" spans="1:95" s="48" customFormat="1" x14ac:dyDescent="0.35">
      <c r="A16" s="48" t="s">
        <v>246</v>
      </c>
      <c r="C16" s="48">
        <f>Assumptions!C58</f>
        <v>25000</v>
      </c>
      <c r="D16" s="48">
        <f>Assumptions!D58</f>
        <v>30000</v>
      </c>
      <c r="F16" s="48">
        <f>Assumptions!F58</f>
        <v>50000</v>
      </c>
      <c r="G16" s="48">
        <f>Assumptions!G58</f>
        <v>50000</v>
      </c>
      <c r="H16" s="48">
        <f>Assumptions!H58</f>
        <v>50000</v>
      </c>
      <c r="I16" s="48">
        <f>Assumptions!I58</f>
        <v>50000</v>
      </c>
      <c r="J16" s="48">
        <f>Assumptions!J58</f>
        <v>50000</v>
      </c>
      <c r="K16" s="48">
        <f>Assumptions!K58</f>
        <v>50000</v>
      </c>
      <c r="L16" s="48">
        <f>Assumptions!L58</f>
        <v>50000</v>
      </c>
      <c r="M16" s="48">
        <f>Assumptions!M58</f>
        <v>50000</v>
      </c>
      <c r="N16" s="48">
        <f>Assumptions!N58</f>
        <v>50000</v>
      </c>
      <c r="O16" s="48">
        <f>Assumptions!O58</f>
        <v>50000</v>
      </c>
      <c r="P16" s="48">
        <f>Assumptions!P58</f>
        <v>50000</v>
      </c>
      <c r="Q16" s="48">
        <f>Assumptions!Q58</f>
        <v>50000</v>
      </c>
      <c r="S16" s="48">
        <f t="shared" si="1"/>
        <v>50000</v>
      </c>
      <c r="U16" s="48">
        <f>Assumptions!U58</f>
        <v>50000</v>
      </c>
      <c r="V16" s="48">
        <f>Assumptions!V58</f>
        <v>50000</v>
      </c>
      <c r="W16" s="48">
        <f>Assumptions!W58</f>
        <v>50000</v>
      </c>
      <c r="X16" s="48">
        <f>Assumptions!X58</f>
        <v>50000</v>
      </c>
      <c r="Y16" s="48">
        <f>Assumptions!Y58</f>
        <v>50000</v>
      </c>
      <c r="Z16" s="48">
        <f>Assumptions!Z58</f>
        <v>50000</v>
      </c>
      <c r="AA16" s="48">
        <f>Assumptions!AA58</f>
        <v>50000</v>
      </c>
      <c r="AB16" s="48">
        <f>Assumptions!AB58</f>
        <v>50000</v>
      </c>
      <c r="AC16" s="48">
        <f>Assumptions!AC58</f>
        <v>50000</v>
      </c>
      <c r="AD16" s="48">
        <f>Assumptions!AD58</f>
        <v>50000</v>
      </c>
      <c r="AE16" s="48">
        <f>Assumptions!AE58</f>
        <v>50000</v>
      </c>
      <c r="AF16" s="48">
        <f>Assumptions!AF58</f>
        <v>50000</v>
      </c>
      <c r="AH16" s="48">
        <f t="shared" si="3"/>
        <v>50000</v>
      </c>
      <c r="AJ16" s="48">
        <f>Assumptions!AJ58</f>
        <v>50000</v>
      </c>
      <c r="AK16" s="48">
        <f>Assumptions!AK58</f>
        <v>50000</v>
      </c>
      <c r="AL16" s="48">
        <f>Assumptions!AL58</f>
        <v>50000</v>
      </c>
      <c r="AM16" s="48">
        <f>Assumptions!AM58</f>
        <v>50000</v>
      </c>
      <c r="AN16" s="48">
        <f>Assumptions!AN58</f>
        <v>50000</v>
      </c>
      <c r="AO16" s="48">
        <f>Assumptions!AO58</f>
        <v>50000</v>
      </c>
      <c r="AP16" s="48">
        <f>Assumptions!AP58</f>
        <v>50000</v>
      </c>
      <c r="AQ16" s="48">
        <f>Assumptions!AQ58</f>
        <v>50000</v>
      </c>
      <c r="AR16" s="48">
        <f>Assumptions!AR58</f>
        <v>50000</v>
      </c>
      <c r="AS16" s="48">
        <f>Assumptions!AS58</f>
        <v>50000</v>
      </c>
      <c r="AT16" s="48">
        <f>Assumptions!AT58</f>
        <v>50000</v>
      </c>
      <c r="AU16" s="48">
        <f>Assumptions!AU58</f>
        <v>50000</v>
      </c>
      <c r="AW16" s="48">
        <f t="shared" si="5"/>
        <v>50000</v>
      </c>
      <c r="AY16" s="48">
        <f>Assumptions!AY58</f>
        <v>50000</v>
      </c>
      <c r="AZ16" s="48">
        <f>Assumptions!AZ58</f>
        <v>50000</v>
      </c>
      <c r="BA16" s="48">
        <f>Assumptions!BA58</f>
        <v>50000</v>
      </c>
      <c r="BB16" s="48">
        <f>Assumptions!BB58</f>
        <v>50000</v>
      </c>
      <c r="BC16" s="48">
        <f>Assumptions!BC58</f>
        <v>50000</v>
      </c>
      <c r="BD16" s="48">
        <f>Assumptions!BD58</f>
        <v>50000</v>
      </c>
      <c r="BE16" s="48">
        <f>Assumptions!BE58</f>
        <v>50000</v>
      </c>
      <c r="BF16" s="48">
        <f>Assumptions!BF58</f>
        <v>50000</v>
      </c>
      <c r="BG16" s="48">
        <f>Assumptions!BG58</f>
        <v>50000</v>
      </c>
      <c r="BH16" s="48">
        <f>Assumptions!BH58</f>
        <v>50000</v>
      </c>
      <c r="BI16" s="48">
        <f>Assumptions!BI58</f>
        <v>50000</v>
      </c>
      <c r="BJ16" s="48">
        <f>Assumptions!BJ58</f>
        <v>50000</v>
      </c>
      <c r="BL16" s="48">
        <f t="shared" si="7"/>
        <v>50000</v>
      </c>
      <c r="BN16" s="48">
        <f>Assumptions!BN58</f>
        <v>50000</v>
      </c>
      <c r="BO16" s="48">
        <f>Assumptions!BO58</f>
        <v>50000</v>
      </c>
      <c r="BP16" s="48">
        <f>Assumptions!BP58</f>
        <v>50000</v>
      </c>
      <c r="BQ16" s="48">
        <f>Assumptions!BQ58</f>
        <v>50000</v>
      </c>
      <c r="BR16" s="48">
        <f>Assumptions!BR58</f>
        <v>50000</v>
      </c>
      <c r="BS16" s="48">
        <f>Assumptions!BS58</f>
        <v>50000</v>
      </c>
      <c r="BT16" s="48">
        <f>Assumptions!BT58</f>
        <v>50000</v>
      </c>
      <c r="BU16" s="48">
        <f>Assumptions!BU58</f>
        <v>50000</v>
      </c>
      <c r="BV16" s="48">
        <f>Assumptions!BV58</f>
        <v>50000</v>
      </c>
      <c r="BW16" s="48">
        <f>Assumptions!BW58</f>
        <v>50000</v>
      </c>
      <c r="BX16" s="48">
        <f>Assumptions!BX58</f>
        <v>50000</v>
      </c>
      <c r="BY16" s="48">
        <f>Assumptions!BY58</f>
        <v>50000</v>
      </c>
      <c r="CA16" s="48">
        <f t="shared" si="9"/>
        <v>50000</v>
      </c>
      <c r="CC16" s="48">
        <f>Assumptions!CC58</f>
        <v>50000</v>
      </c>
      <c r="CD16" s="48">
        <f>Assumptions!CD58</f>
        <v>50000</v>
      </c>
      <c r="CE16" s="48">
        <f>Assumptions!CE58</f>
        <v>50000</v>
      </c>
      <c r="CF16" s="48">
        <f>Assumptions!CF58</f>
        <v>50000</v>
      </c>
      <c r="CG16" s="48">
        <f>Assumptions!CG58</f>
        <v>50000</v>
      </c>
      <c r="CH16" s="48">
        <f>Assumptions!CH58</f>
        <v>50000</v>
      </c>
      <c r="CI16" s="48">
        <f>Assumptions!CI58</f>
        <v>50000</v>
      </c>
      <c r="CJ16" s="48">
        <f>Assumptions!CJ58</f>
        <v>50000</v>
      </c>
      <c r="CK16" s="48">
        <f>Assumptions!CK58</f>
        <v>50000</v>
      </c>
      <c r="CL16" s="48">
        <f>Assumptions!CL58</f>
        <v>50000</v>
      </c>
      <c r="CM16" s="48">
        <f>Assumptions!CM58</f>
        <v>50000</v>
      </c>
      <c r="CN16" s="48">
        <f>Assumptions!CN58</f>
        <v>50000</v>
      </c>
      <c r="CP16" s="48">
        <f t="shared" si="11"/>
        <v>50000</v>
      </c>
    </row>
    <row r="17" spans="1:94" s="47" customFormat="1" x14ac:dyDescent="0.35"/>
    <row r="18" spans="1:94" s="46" customFormat="1" x14ac:dyDescent="0.35">
      <c r="A18" s="46" t="s">
        <v>21</v>
      </c>
      <c r="C18" s="46">
        <f>SUM(C11:C16)</f>
        <v>8141238.6985416654</v>
      </c>
      <c r="D18" s="46">
        <f>SUM(D11:D16)</f>
        <v>4970335.2504166653</v>
      </c>
      <c r="F18" s="46">
        <f t="shared" ref="F18:Q18" si="12">SUM(F11:F16)</f>
        <v>4094915.0340833319</v>
      </c>
      <c r="G18" s="46">
        <f t="shared" si="12"/>
        <v>3925152.7895499989</v>
      </c>
      <c r="H18" s="46">
        <f t="shared" si="12"/>
        <v>4203614.3467499986</v>
      </c>
      <c r="I18" s="46">
        <f t="shared" si="12"/>
        <v>4210500</v>
      </c>
      <c r="J18" s="46">
        <f t="shared" si="12"/>
        <v>4735000</v>
      </c>
      <c r="K18" s="46">
        <f t="shared" si="12"/>
        <v>5107842.8981499989</v>
      </c>
      <c r="L18" s="46">
        <f t="shared" si="12"/>
        <v>4569647.3999499986</v>
      </c>
      <c r="M18" s="46">
        <f t="shared" si="12"/>
        <v>4151430.4090499985</v>
      </c>
      <c r="N18" s="46">
        <f t="shared" si="12"/>
        <v>3853475.4704499985</v>
      </c>
      <c r="O18" s="46">
        <f t="shared" si="12"/>
        <v>3843425.8016499979</v>
      </c>
      <c r="P18" s="46">
        <f t="shared" si="12"/>
        <v>3276194.2255499982</v>
      </c>
      <c r="Q18" s="46">
        <f t="shared" si="12"/>
        <v>2506437.1559633026</v>
      </c>
      <c r="S18" s="46">
        <f>SUM(S11:S16)</f>
        <v>2506437.1559633026</v>
      </c>
      <c r="U18" s="46">
        <f t="shared" ref="U18:AF18" si="13">SUM(U11:U16)</f>
        <v>14411963.381408637</v>
      </c>
      <c r="V18" s="46">
        <f t="shared" si="13"/>
        <v>15895615.29374801</v>
      </c>
      <c r="W18" s="46">
        <f t="shared" si="13"/>
        <v>16592274.634813072</v>
      </c>
      <c r="X18" s="46">
        <f t="shared" si="13"/>
        <v>16881063.104002904</v>
      </c>
      <c r="Y18" s="46">
        <f t="shared" si="13"/>
        <v>17830894.677775305</v>
      </c>
      <c r="Z18" s="46">
        <f t="shared" si="13"/>
        <v>18757724.933294494</v>
      </c>
      <c r="AA18" s="46">
        <f t="shared" si="13"/>
        <v>19118220.565363225</v>
      </c>
      <c r="AB18" s="46">
        <f t="shared" si="13"/>
        <v>19064575.242163148</v>
      </c>
      <c r="AC18" s="46">
        <f t="shared" si="13"/>
        <v>19121534.035116281</v>
      </c>
      <c r="AD18" s="46">
        <f t="shared" si="13"/>
        <v>19491307.657502446</v>
      </c>
      <c r="AE18" s="46">
        <f t="shared" si="13"/>
        <v>19263356.985506043</v>
      </c>
      <c r="AF18" s="46">
        <f t="shared" si="13"/>
        <v>18979075.23991055</v>
      </c>
      <c r="AH18" s="46">
        <f>SUM(AH11:AH16)</f>
        <v>18979075.23991055</v>
      </c>
      <c r="AJ18" s="46">
        <f t="shared" ref="AJ18:AU18" si="14">SUM(AJ11:AJ16)</f>
        <v>18913548.791785318</v>
      </c>
      <c r="AK18" s="46">
        <f t="shared" si="14"/>
        <v>20490862.885645412</v>
      </c>
      <c r="AL18" s="46">
        <f t="shared" si="14"/>
        <v>21240890.462372474</v>
      </c>
      <c r="AM18" s="46">
        <f t="shared" si="14"/>
        <v>21562509.899510548</v>
      </c>
      <c r="AN18" s="46">
        <f t="shared" si="14"/>
        <v>22582726.794785324</v>
      </c>
      <c r="AO18" s="46">
        <f t="shared" si="14"/>
        <v>23573873.980614219</v>
      </c>
      <c r="AP18" s="46">
        <f t="shared" si="14"/>
        <v>23970676.681165136</v>
      </c>
      <c r="AQ18" s="46">
        <f t="shared" si="14"/>
        <v>23932619.450318806</v>
      </c>
      <c r="AR18" s="46">
        <f t="shared" si="14"/>
        <v>24011234.726818349</v>
      </c>
      <c r="AS18" s="46">
        <f t="shared" si="14"/>
        <v>24417835.81073257</v>
      </c>
      <c r="AT18" s="46">
        <f t="shared" si="14"/>
        <v>24201849.828910094</v>
      </c>
      <c r="AU18" s="46">
        <f t="shared" si="14"/>
        <v>23922281.131843578</v>
      </c>
      <c r="AW18" s="46">
        <f>SUM(AW11:AW16)</f>
        <v>23922281.131843578</v>
      </c>
      <c r="AY18" s="46">
        <f t="shared" ref="AY18:BJ18" si="15">SUM(AY11:AY16)</f>
        <v>23848308.822337084</v>
      </c>
      <c r="AZ18" s="46">
        <f t="shared" si="15"/>
        <v>25513885.481825184</v>
      </c>
      <c r="BA18" s="46">
        <f t="shared" si="15"/>
        <v>26309866.981028602</v>
      </c>
      <c r="BB18" s="46">
        <f t="shared" si="15"/>
        <v>26655876.209543578</v>
      </c>
      <c r="BC18" s="46">
        <f t="shared" si="15"/>
        <v>27739914.96742709</v>
      </c>
      <c r="BD18" s="46">
        <f t="shared" si="15"/>
        <v>28788512.205112435</v>
      </c>
      <c r="BE18" s="46">
        <f t="shared" si="15"/>
        <v>29213354.602600899</v>
      </c>
      <c r="BF18" s="46">
        <f t="shared" si="15"/>
        <v>29181582.14375725</v>
      </c>
      <c r="BG18" s="46">
        <f t="shared" si="15"/>
        <v>29272854.003011767</v>
      </c>
      <c r="BH18" s="46">
        <f t="shared" si="15"/>
        <v>29708041.196561702</v>
      </c>
      <c r="BI18" s="46">
        <f t="shared" si="15"/>
        <v>29494535.414453104</v>
      </c>
      <c r="BJ18" s="46">
        <f t="shared" si="15"/>
        <v>29209832.693373263</v>
      </c>
      <c r="BL18" s="46">
        <f>SUM(BL11:BL16)</f>
        <v>29209832.693373263</v>
      </c>
      <c r="BN18" s="46">
        <f t="shared" ref="BN18:BY18" si="16">SUM(BN11:BN16)</f>
        <v>29126992.229416441</v>
      </c>
      <c r="BO18" s="46">
        <f t="shared" si="16"/>
        <v>30885244.582813941</v>
      </c>
      <c r="BP18" s="46">
        <f t="shared" si="16"/>
        <v>31729477.700617526</v>
      </c>
      <c r="BQ18" s="46">
        <f t="shared" si="16"/>
        <v>32101096.210078254</v>
      </c>
      <c r="BR18" s="46">
        <f t="shared" si="16"/>
        <v>33252147.923700936</v>
      </c>
      <c r="BS18" s="46">
        <f t="shared" si="16"/>
        <v>34361067.715835549</v>
      </c>
      <c r="BT18" s="46">
        <f t="shared" si="16"/>
        <v>34815351.795108438</v>
      </c>
      <c r="BU18" s="46">
        <f t="shared" si="16"/>
        <v>34790178.346867606</v>
      </c>
      <c r="BV18" s="46">
        <f t="shared" si="16"/>
        <v>34894739.61801485</v>
      </c>
      <c r="BW18" s="46">
        <f t="shared" si="16"/>
        <v>35359942.226682283</v>
      </c>
      <c r="BX18" s="46">
        <f t="shared" si="16"/>
        <v>35149040.654273249</v>
      </c>
      <c r="BY18" s="46">
        <f t="shared" si="16"/>
        <v>34858947.207979418</v>
      </c>
      <c r="CA18" s="46">
        <f>SUM(CA11:CA16)</f>
        <v>34858947.207979418</v>
      </c>
      <c r="CC18" s="46">
        <f t="shared" ref="CC18:CN18" si="17">SUM(CC11:CC16)</f>
        <v>34766795.181849763</v>
      </c>
      <c r="CD18" s="46">
        <f t="shared" si="17"/>
        <v>36622357.013852142</v>
      </c>
      <c r="CE18" s="46">
        <f t="shared" si="17"/>
        <v>37517254.331185907</v>
      </c>
      <c r="CF18" s="46">
        <f t="shared" si="17"/>
        <v>37915762.58563967</v>
      </c>
      <c r="CG18" s="46">
        <f t="shared" si="17"/>
        <v>39137177.902788498</v>
      </c>
      <c r="CH18" s="46">
        <f t="shared" si="17"/>
        <v>40309436.377094835</v>
      </c>
      <c r="CI18" s="46">
        <f t="shared" si="17"/>
        <v>40794634.222241364</v>
      </c>
      <c r="CJ18" s="46">
        <f t="shared" si="17"/>
        <v>40776389.735133491</v>
      </c>
      <c r="CK18" s="46">
        <f t="shared" si="17"/>
        <v>40894904.888768092</v>
      </c>
      <c r="CL18" s="46">
        <f t="shared" si="17"/>
        <v>41391623.683308892</v>
      </c>
      <c r="CM18" s="46">
        <f t="shared" si="17"/>
        <v>41183456.531084411</v>
      </c>
      <c r="CN18" s="46">
        <f t="shared" si="17"/>
        <v>40887702.823315889</v>
      </c>
      <c r="CP18" s="46">
        <f>SUM(CP11:CP16)</f>
        <v>40887702.823315889</v>
      </c>
    </row>
    <row r="19" spans="1:94" s="47" customFormat="1" x14ac:dyDescent="0.35"/>
    <row r="20" spans="1:94" s="47" customFormat="1" x14ac:dyDescent="0.35">
      <c r="A20" s="47" t="s">
        <v>165</v>
      </c>
      <c r="C20" s="47">
        <f>Assumptions!C74</f>
        <v>3000000</v>
      </c>
      <c r="D20" s="47">
        <f>Assumptions!D74</f>
        <v>8000000</v>
      </c>
      <c r="F20" s="47">
        <f>Assumptions!F74</f>
        <v>8004000</v>
      </c>
      <c r="G20" s="47">
        <f>Assumptions!G74</f>
        <v>8008000</v>
      </c>
      <c r="H20" s="47">
        <f>Assumptions!H74</f>
        <v>8012000</v>
      </c>
      <c r="I20" s="47">
        <f>Assumptions!I74</f>
        <v>8016000</v>
      </c>
      <c r="J20" s="47">
        <f>Assumptions!J74</f>
        <v>8020000</v>
      </c>
      <c r="K20" s="47">
        <f>Assumptions!K74</f>
        <v>8024000</v>
      </c>
      <c r="L20" s="47">
        <f>Assumptions!L74</f>
        <v>8028000</v>
      </c>
      <c r="M20" s="47">
        <f>Assumptions!M74</f>
        <v>8032000</v>
      </c>
      <c r="N20" s="47">
        <f>Assumptions!N74</f>
        <v>8036000</v>
      </c>
      <c r="O20" s="47">
        <f>Assumptions!O74</f>
        <v>8040000</v>
      </c>
      <c r="P20" s="47">
        <f>Assumptions!P74</f>
        <v>8044000</v>
      </c>
      <c r="Q20" s="47">
        <f>Assumptions!Q74</f>
        <v>8048000</v>
      </c>
      <c r="S20" s="47">
        <f>Q20</f>
        <v>8048000</v>
      </c>
      <c r="U20" s="47">
        <f>Assumptions!U74</f>
        <v>4000</v>
      </c>
      <c r="V20" s="47">
        <f>Assumptions!V74</f>
        <v>8000</v>
      </c>
      <c r="W20" s="47">
        <f>Assumptions!W74</f>
        <v>12000</v>
      </c>
      <c r="X20" s="47">
        <f>Assumptions!X74</f>
        <v>16000</v>
      </c>
      <c r="Y20" s="47">
        <f>Assumptions!Y74</f>
        <v>20000</v>
      </c>
      <c r="Z20" s="47">
        <f>Assumptions!Z74</f>
        <v>24000</v>
      </c>
      <c r="AA20" s="47">
        <f>Assumptions!AA74</f>
        <v>28000</v>
      </c>
      <c r="AB20" s="47">
        <f>Assumptions!AB74</f>
        <v>32000</v>
      </c>
      <c r="AC20" s="47">
        <f>Assumptions!AC74</f>
        <v>36000</v>
      </c>
      <c r="AD20" s="47">
        <f>Assumptions!AD74</f>
        <v>40000</v>
      </c>
      <c r="AE20" s="47">
        <f>Assumptions!AE74</f>
        <v>44000</v>
      </c>
      <c r="AF20" s="47">
        <f>Assumptions!AF74</f>
        <v>48000</v>
      </c>
      <c r="AH20" s="47">
        <f>AF20</f>
        <v>48000</v>
      </c>
      <c r="AJ20" s="47">
        <f>Assumptions!AJ74</f>
        <v>4000</v>
      </c>
      <c r="AK20" s="47">
        <f>Assumptions!AK74</f>
        <v>8000</v>
      </c>
      <c r="AL20" s="47">
        <f>Assumptions!AL74</f>
        <v>12000</v>
      </c>
      <c r="AM20" s="47">
        <f>Assumptions!AM74</f>
        <v>16000</v>
      </c>
      <c r="AN20" s="47">
        <f>Assumptions!AN74</f>
        <v>20000</v>
      </c>
      <c r="AO20" s="47">
        <f>Assumptions!AO74</f>
        <v>24000</v>
      </c>
      <c r="AP20" s="47">
        <f>Assumptions!AP74</f>
        <v>28000</v>
      </c>
      <c r="AQ20" s="47">
        <f>Assumptions!AQ74</f>
        <v>32000</v>
      </c>
      <c r="AR20" s="47">
        <f>Assumptions!AR74</f>
        <v>36000</v>
      </c>
      <c r="AS20" s="47">
        <f>Assumptions!AS74</f>
        <v>40000</v>
      </c>
      <c r="AT20" s="47">
        <f>Assumptions!AT74</f>
        <v>44000</v>
      </c>
      <c r="AU20" s="47">
        <f>Assumptions!AU74</f>
        <v>48000</v>
      </c>
      <c r="AW20" s="47">
        <f>AU20</f>
        <v>48000</v>
      </c>
      <c r="AY20" s="47">
        <f>Assumptions!AY74</f>
        <v>4000</v>
      </c>
      <c r="AZ20" s="47">
        <f>Assumptions!AZ74</f>
        <v>8000</v>
      </c>
      <c r="BA20" s="47">
        <f>Assumptions!BA74</f>
        <v>12000</v>
      </c>
      <c r="BB20" s="47">
        <f>Assumptions!BB74</f>
        <v>16000</v>
      </c>
      <c r="BC20" s="47">
        <f>Assumptions!BC74</f>
        <v>20000</v>
      </c>
      <c r="BD20" s="47">
        <f>Assumptions!BD74</f>
        <v>24000</v>
      </c>
      <c r="BE20" s="47">
        <f>Assumptions!BE74</f>
        <v>28000</v>
      </c>
      <c r="BF20" s="47">
        <f>Assumptions!BF74</f>
        <v>32000</v>
      </c>
      <c r="BG20" s="47">
        <f>Assumptions!BG74</f>
        <v>36000</v>
      </c>
      <c r="BH20" s="47">
        <f>Assumptions!BH74</f>
        <v>40000</v>
      </c>
      <c r="BI20" s="47">
        <f>Assumptions!BI74</f>
        <v>44000</v>
      </c>
      <c r="BJ20" s="47">
        <f>Assumptions!BJ74</f>
        <v>48000</v>
      </c>
      <c r="BL20" s="47">
        <f>BJ20</f>
        <v>48000</v>
      </c>
      <c r="BN20" s="47">
        <f>Assumptions!BN74</f>
        <v>4000</v>
      </c>
      <c r="BO20" s="47">
        <f>Assumptions!BO74</f>
        <v>8000</v>
      </c>
      <c r="BP20" s="47">
        <f>Assumptions!BP74</f>
        <v>12000</v>
      </c>
      <c r="BQ20" s="47">
        <f>Assumptions!BQ74</f>
        <v>16000</v>
      </c>
      <c r="BR20" s="47">
        <f>Assumptions!BR74</f>
        <v>20000</v>
      </c>
      <c r="BS20" s="47">
        <f>Assumptions!BS74</f>
        <v>24000</v>
      </c>
      <c r="BT20" s="47">
        <f>Assumptions!BT74</f>
        <v>28000</v>
      </c>
      <c r="BU20" s="47">
        <f>Assumptions!BU74</f>
        <v>32000</v>
      </c>
      <c r="BV20" s="47">
        <f>Assumptions!BV74</f>
        <v>36000</v>
      </c>
      <c r="BW20" s="47">
        <f>Assumptions!BW74</f>
        <v>40000</v>
      </c>
      <c r="BX20" s="47">
        <f>Assumptions!BX74</f>
        <v>44000</v>
      </c>
      <c r="BY20" s="47">
        <f>Assumptions!BY74</f>
        <v>48000</v>
      </c>
      <c r="CA20" s="47">
        <f>BY20</f>
        <v>48000</v>
      </c>
      <c r="CC20" s="47">
        <f>Assumptions!CC74</f>
        <v>4000</v>
      </c>
      <c r="CD20" s="47">
        <f>Assumptions!CD74</f>
        <v>8000</v>
      </c>
      <c r="CE20" s="47">
        <f>Assumptions!CE74</f>
        <v>12000</v>
      </c>
      <c r="CF20" s="47">
        <f>Assumptions!CF74</f>
        <v>16000</v>
      </c>
      <c r="CG20" s="47">
        <f>Assumptions!CG74</f>
        <v>20000</v>
      </c>
      <c r="CH20" s="47">
        <f>Assumptions!CH74</f>
        <v>24000</v>
      </c>
      <c r="CI20" s="47">
        <f>Assumptions!CI74</f>
        <v>28000</v>
      </c>
      <c r="CJ20" s="47">
        <f>Assumptions!CJ74</f>
        <v>32000</v>
      </c>
      <c r="CK20" s="47">
        <f>Assumptions!CK74</f>
        <v>36000</v>
      </c>
      <c r="CL20" s="47">
        <f>Assumptions!CL74</f>
        <v>40000</v>
      </c>
      <c r="CM20" s="47">
        <f>Assumptions!CM74</f>
        <v>44000</v>
      </c>
      <c r="CN20" s="47">
        <f>Assumptions!CN74</f>
        <v>48000</v>
      </c>
      <c r="CP20" s="47">
        <f>CN20</f>
        <v>48000</v>
      </c>
    </row>
    <row r="21" spans="1:94" s="47" customFormat="1" x14ac:dyDescent="0.35">
      <c r="A21" s="47" t="s">
        <v>166</v>
      </c>
      <c r="C21" s="47">
        <f>Assumptions!C83</f>
        <v>500000</v>
      </c>
      <c r="D21" s="47">
        <f>Assumptions!D83</f>
        <v>525000</v>
      </c>
      <c r="F21" s="47">
        <f>Assumptions!F83</f>
        <v>524000</v>
      </c>
      <c r="G21" s="47">
        <f>Assumptions!G83</f>
        <v>533000</v>
      </c>
      <c r="H21" s="47">
        <f>Assumptions!H83</f>
        <v>532000</v>
      </c>
      <c r="I21" s="47">
        <f>Assumptions!I83</f>
        <v>531000</v>
      </c>
      <c r="J21" s="47">
        <f>Assumptions!J83</f>
        <v>530000</v>
      </c>
      <c r="K21" s="47">
        <f>Assumptions!K83</f>
        <v>529000</v>
      </c>
      <c r="L21" s="47">
        <f>Assumptions!L83</f>
        <v>528000</v>
      </c>
      <c r="M21" s="47">
        <f>Assumptions!M83</f>
        <v>527000</v>
      </c>
      <c r="N21" s="47">
        <f>Assumptions!N83</f>
        <v>536000</v>
      </c>
      <c r="O21" s="47">
        <f>Assumptions!O83</f>
        <v>535000</v>
      </c>
      <c r="P21" s="47">
        <f>Assumptions!P83</f>
        <v>534000</v>
      </c>
      <c r="Q21" s="47">
        <f>Assumptions!Q83</f>
        <v>533000</v>
      </c>
      <c r="S21" s="47">
        <f>Q21</f>
        <v>533000</v>
      </c>
      <c r="U21" s="47">
        <f>Assumptions!U83</f>
        <v>-1000</v>
      </c>
      <c r="V21" s="47">
        <f>Assumptions!V83</f>
        <v>8000</v>
      </c>
      <c r="W21" s="47">
        <f>Assumptions!W83</f>
        <v>7000</v>
      </c>
      <c r="X21" s="47">
        <f>Assumptions!X83</f>
        <v>6000</v>
      </c>
      <c r="Y21" s="47">
        <f>Assumptions!Y83</f>
        <v>5000</v>
      </c>
      <c r="Z21" s="47">
        <f>Assumptions!Z83</f>
        <v>4000</v>
      </c>
      <c r="AA21" s="47">
        <f>Assumptions!AA83</f>
        <v>3000</v>
      </c>
      <c r="AB21" s="47">
        <f>Assumptions!AB83</f>
        <v>2000</v>
      </c>
      <c r="AC21" s="47">
        <f>Assumptions!AC83</f>
        <v>11000</v>
      </c>
      <c r="AD21" s="47">
        <f>Assumptions!AD83</f>
        <v>10000</v>
      </c>
      <c r="AE21" s="47">
        <f>Assumptions!AE83</f>
        <v>9000</v>
      </c>
      <c r="AF21" s="47">
        <f>Assumptions!AF83</f>
        <v>8000</v>
      </c>
      <c r="AH21" s="47">
        <f>AF21</f>
        <v>8000</v>
      </c>
      <c r="AJ21" s="47">
        <f>Assumptions!AJ83</f>
        <v>-1000</v>
      </c>
      <c r="AK21" s="47">
        <f>Assumptions!AK83</f>
        <v>8000</v>
      </c>
      <c r="AL21" s="47">
        <f>Assumptions!AL83</f>
        <v>7000</v>
      </c>
      <c r="AM21" s="47">
        <f>Assumptions!AM83</f>
        <v>6000</v>
      </c>
      <c r="AN21" s="47">
        <f>Assumptions!AN83</f>
        <v>5000</v>
      </c>
      <c r="AO21" s="47">
        <f>Assumptions!AO83</f>
        <v>4000</v>
      </c>
      <c r="AP21" s="47">
        <f>Assumptions!AP83</f>
        <v>3000</v>
      </c>
      <c r="AQ21" s="47">
        <f>Assumptions!AQ83</f>
        <v>2000</v>
      </c>
      <c r="AR21" s="47">
        <f>Assumptions!AR83</f>
        <v>11000</v>
      </c>
      <c r="AS21" s="47">
        <f>Assumptions!AS83</f>
        <v>10000</v>
      </c>
      <c r="AT21" s="47">
        <f>Assumptions!AT83</f>
        <v>9000</v>
      </c>
      <c r="AU21" s="47">
        <f>Assumptions!AU83</f>
        <v>8000</v>
      </c>
      <c r="AW21" s="47">
        <f>AU21</f>
        <v>8000</v>
      </c>
      <c r="AY21" s="47">
        <f>Assumptions!AY83</f>
        <v>-1000</v>
      </c>
      <c r="AZ21" s="47">
        <f>Assumptions!AZ83</f>
        <v>8000</v>
      </c>
      <c r="BA21" s="47">
        <f>Assumptions!BA83</f>
        <v>7000</v>
      </c>
      <c r="BB21" s="47">
        <f>Assumptions!BB83</f>
        <v>6000</v>
      </c>
      <c r="BC21" s="47">
        <f>Assumptions!BC83</f>
        <v>5000</v>
      </c>
      <c r="BD21" s="47">
        <f>Assumptions!BD83</f>
        <v>4000</v>
      </c>
      <c r="BE21" s="47">
        <f>Assumptions!BE83</f>
        <v>3000</v>
      </c>
      <c r="BF21" s="47">
        <f>Assumptions!BF83</f>
        <v>2000</v>
      </c>
      <c r="BG21" s="47">
        <f>Assumptions!BG83</f>
        <v>11000</v>
      </c>
      <c r="BH21" s="47">
        <f>Assumptions!BH83</f>
        <v>10000</v>
      </c>
      <c r="BI21" s="47">
        <f>Assumptions!BI83</f>
        <v>9000</v>
      </c>
      <c r="BJ21" s="47">
        <f>Assumptions!BJ83</f>
        <v>8000</v>
      </c>
      <c r="BL21" s="47">
        <f>BJ21</f>
        <v>8000</v>
      </c>
      <c r="BN21" s="47">
        <f>Assumptions!BN83</f>
        <v>-1000</v>
      </c>
      <c r="BO21" s="47">
        <f>Assumptions!BO83</f>
        <v>8000</v>
      </c>
      <c r="BP21" s="47">
        <f>Assumptions!BP83</f>
        <v>7000</v>
      </c>
      <c r="BQ21" s="47">
        <f>Assumptions!BQ83</f>
        <v>6000</v>
      </c>
      <c r="BR21" s="47">
        <f>Assumptions!BR83</f>
        <v>5000</v>
      </c>
      <c r="BS21" s="47">
        <f>Assumptions!BS83</f>
        <v>4000</v>
      </c>
      <c r="BT21" s="47">
        <f>Assumptions!BT83</f>
        <v>3000</v>
      </c>
      <c r="BU21" s="47">
        <f>Assumptions!BU83</f>
        <v>2000</v>
      </c>
      <c r="BV21" s="47">
        <f>Assumptions!BV83</f>
        <v>11000</v>
      </c>
      <c r="BW21" s="47">
        <f>Assumptions!BW83</f>
        <v>10000</v>
      </c>
      <c r="BX21" s="47">
        <f>Assumptions!BX83</f>
        <v>9000</v>
      </c>
      <c r="BY21" s="47">
        <f>Assumptions!BY83</f>
        <v>8000</v>
      </c>
      <c r="CA21" s="47">
        <f>BY21</f>
        <v>8000</v>
      </c>
      <c r="CC21" s="47">
        <f>Assumptions!CC83</f>
        <v>-1000</v>
      </c>
      <c r="CD21" s="47">
        <f>Assumptions!CD83</f>
        <v>8000</v>
      </c>
      <c r="CE21" s="47">
        <f>Assumptions!CE83</f>
        <v>7000</v>
      </c>
      <c r="CF21" s="47">
        <f>Assumptions!CF83</f>
        <v>6000</v>
      </c>
      <c r="CG21" s="47">
        <f>Assumptions!CG83</f>
        <v>5000</v>
      </c>
      <c r="CH21" s="47">
        <f>Assumptions!CH83</f>
        <v>4000</v>
      </c>
      <c r="CI21" s="47">
        <f>Assumptions!CI83</f>
        <v>3000</v>
      </c>
      <c r="CJ21" s="47">
        <f>Assumptions!CJ83</f>
        <v>2000</v>
      </c>
      <c r="CK21" s="47">
        <f>Assumptions!CK83</f>
        <v>11000</v>
      </c>
      <c r="CL21" s="47">
        <f>Assumptions!CL83</f>
        <v>10000</v>
      </c>
      <c r="CM21" s="47">
        <f>Assumptions!CM83</f>
        <v>9000</v>
      </c>
      <c r="CN21" s="47">
        <f>Assumptions!CN83</f>
        <v>8000</v>
      </c>
      <c r="CP21" s="47">
        <f>CN21</f>
        <v>8000</v>
      </c>
    </row>
    <row r="22" spans="1:94" s="47" customFormat="1" x14ac:dyDescent="0.35">
      <c r="A22" s="47" t="s">
        <v>164</v>
      </c>
      <c r="C22" s="55">
        <f>Assumptions!C66</f>
        <v>10000</v>
      </c>
      <c r="D22" s="55">
        <f>Assumptions!D66</f>
        <v>20000</v>
      </c>
      <c r="F22" s="55">
        <f>Assumptions!F66+Assumptions!F462</f>
        <v>53126.152750000001</v>
      </c>
      <c r="G22" s="55">
        <f>Assumptions!G66+Assumptions!G462</f>
        <v>196997.90960000001</v>
      </c>
      <c r="H22" s="55">
        <f>Assumptions!H66+Assumptions!H462</f>
        <v>296206.82350000006</v>
      </c>
      <c r="I22" s="55">
        <f>Assumptions!I66+Assumptions!I462</f>
        <v>421587.11620000005</v>
      </c>
      <c r="J22" s="55">
        <f>Assumptions!J66+Assumptions!J462</f>
        <v>626861.21215000004</v>
      </c>
      <c r="K22" s="55">
        <f>Assumptions!K66+Assumptions!K462</f>
        <v>831214.2953</v>
      </c>
      <c r="L22" s="55">
        <f>Assumptions!L66+Assumptions!L462</f>
        <v>1014623.8269</v>
      </c>
      <c r="M22" s="55">
        <f>Assumptions!M66+Assumptions!M462</f>
        <v>1140798.01985</v>
      </c>
      <c r="N22" s="55">
        <f>Assumptions!N66+Assumptions!N462</f>
        <v>1266541.6116500001</v>
      </c>
      <c r="O22" s="55">
        <f>Assumptions!O66+Assumptions!O462</f>
        <v>1391944.2385500001</v>
      </c>
      <c r="P22" s="55">
        <f>Assumptions!P66+Assumptions!P462</f>
        <v>1448439.0241</v>
      </c>
      <c r="Q22" s="55">
        <f>Assumptions!Q66+Assumptions!Q462</f>
        <v>1477081.6975</v>
      </c>
      <c r="S22" s="55">
        <f>Q22</f>
        <v>1477081.6975</v>
      </c>
      <c r="U22" s="47">
        <f>Assumptions!U66+Assumptions!U462</f>
        <v>1403878.1253574158</v>
      </c>
      <c r="V22" s="47">
        <f>Assumptions!V66+Assumptions!V462</f>
        <v>1448681.8336726301</v>
      </c>
      <c r="W22" s="47">
        <f>Assumptions!W66+Assumptions!W462</f>
        <v>1447992.5814323395</v>
      </c>
      <c r="X22" s="47">
        <f>Assumptions!X66+Assumptions!X462</f>
        <v>1473949.0609094801</v>
      </c>
      <c r="Y22" s="47">
        <f>Assumptions!Y66+Assumptions!Y462</f>
        <v>1586850.3406182723</v>
      </c>
      <c r="Z22" s="47">
        <f>Assumptions!Z66+Assumptions!Z462</f>
        <v>1698830.6075270644</v>
      </c>
      <c r="AA22" s="47">
        <f>Assumptions!AA66+Assumptions!AA462</f>
        <v>1782325.4199684253</v>
      </c>
      <c r="AB22" s="47">
        <f>Assumptions!AB66+Assumptions!AB462</f>
        <v>1803392.2114662083</v>
      </c>
      <c r="AC22" s="47">
        <f>Assumptions!AC66+Assumptions!AC462</f>
        <v>1824028.4018139914</v>
      </c>
      <c r="AD22" s="47">
        <f>Assumptions!AD66+Assumptions!AD462</f>
        <v>1844323.6272617744</v>
      </c>
      <c r="AE22" s="47">
        <f>Assumptions!AE66+Assumptions!AE462</f>
        <v>1789279.4526072638</v>
      </c>
      <c r="AF22" s="47">
        <f>Assumptions!AF66+Assumptions!AF462</f>
        <v>1705968.107000001</v>
      </c>
      <c r="AH22" s="47">
        <f>AF22</f>
        <v>1705968.107000001</v>
      </c>
      <c r="AJ22" s="55">
        <f>Assumptions!AJ66+Assumptions!AJ462</f>
        <v>1619008.4826440378</v>
      </c>
      <c r="AK22" s="55">
        <f>Assumptions!AK66+Assumptions!AK462</f>
        <v>1655999.5793137627</v>
      </c>
      <c r="AL22" s="55">
        <f>Assumptions!AL66+Assumptions!AL462</f>
        <v>1645308.0267977077</v>
      </c>
      <c r="AM22" s="55">
        <f>Assumptions!AM66+Assumptions!AM462</f>
        <v>1662513.4566449553</v>
      </c>
      <c r="AN22" s="55">
        <f>Assumptions!AN66+Assumptions!AN462</f>
        <v>1770730.2513229372</v>
      </c>
      <c r="AO22" s="55">
        <f>Assumptions!AO66+Assumptions!AO462</f>
        <v>1878026.0332009187</v>
      </c>
      <c r="AP22" s="55">
        <f>Assumptions!AP66+Assumptions!AP462</f>
        <v>1955585.1099655973</v>
      </c>
      <c r="AQ22" s="55">
        <f>Assumptions!AQ66+Assumptions!AQ462</f>
        <v>1967588.0391720193</v>
      </c>
      <c r="AR22" s="55">
        <f>Assumptions!AR66+Assumptions!AR462</f>
        <v>1979160.3672284409</v>
      </c>
      <c r="AS22" s="55">
        <f>Assumptions!AS66+Assumptions!AS462</f>
        <v>1990391.7303848625</v>
      </c>
      <c r="AT22" s="55">
        <f>Assumptions!AT66+Assumptions!AT462</f>
        <v>1922529.9415013762</v>
      </c>
      <c r="AU22" s="55">
        <f>Assumptions!AU66+Assumptions!AU462</f>
        <v>1825306.13735</v>
      </c>
      <c r="AW22" s="55">
        <f>AU22</f>
        <v>1825306.13735</v>
      </c>
      <c r="AY22" s="55">
        <f>Assumptions!AY66+Assumptions!AY462</f>
        <v>1733985.3831387386</v>
      </c>
      <c r="AZ22" s="55">
        <f>Assumptions!AZ66+Assumptions!AZ462</f>
        <v>1772855.9625494494</v>
      </c>
      <c r="BA22" s="55">
        <f>Assumptions!BA66+Assumptions!BA462</f>
        <v>1761744.7197125917</v>
      </c>
      <c r="BB22" s="55">
        <f>Assumptions!BB66+Assumptions!BB462</f>
        <v>1779844.2724172021</v>
      </c>
      <c r="BC22" s="55">
        <f>Assumptions!BC66+Assumptions!BC462</f>
        <v>1893225.0827815831</v>
      </c>
      <c r="BD22" s="55">
        <f>Assumptions!BD66+Assumptions!BD462</f>
        <v>2005684.8803459643</v>
      </c>
      <c r="BE22" s="55">
        <f>Assumptions!BE66+Assumptions!BE462</f>
        <v>2087094.1596188778</v>
      </c>
      <c r="BF22" s="55">
        <f>Assumptions!BF66+Assumptions!BF462</f>
        <v>2099662.7583881207</v>
      </c>
      <c r="BG22" s="55">
        <f>Assumptions!BG66+Assumptions!BG462</f>
        <v>2111800.7560073631</v>
      </c>
      <c r="BH22" s="55">
        <f>Assumptions!BH66+Assumptions!BH462</f>
        <v>2123597.7887266055</v>
      </c>
      <c r="BI22" s="55">
        <f>Assumptions!BI66+Assumptions!BI462</f>
        <v>2052360.2298714444</v>
      </c>
      <c r="BJ22" s="55">
        <f>Assumptions!BJ66+Assumptions!BJ462</f>
        <v>1950611.0692174993</v>
      </c>
      <c r="BL22" s="55">
        <f>BJ22</f>
        <v>1950611.0692174993</v>
      </c>
      <c r="BN22" s="55">
        <f>Assumptions!BN66+Assumptions!BN462</f>
        <v>1854711.1286581745</v>
      </c>
      <c r="BO22" s="55">
        <f>Assumptions!BO66+Assumptions!BO462</f>
        <v>1895555.1649469212</v>
      </c>
      <c r="BP22" s="55">
        <f>Assumptions!BP66+Assumptions!BP462</f>
        <v>1884003.2472732207</v>
      </c>
      <c r="BQ22" s="55">
        <f>Assumptions!BQ66+Assumptions!BQ462</f>
        <v>1903041.6289780615</v>
      </c>
      <c r="BR22" s="55">
        <f>Assumptions!BR66+Assumptions!BR462</f>
        <v>2021844.6558131613</v>
      </c>
      <c r="BS22" s="55">
        <f>Assumptions!BS66+Assumptions!BS462</f>
        <v>2139726.6698482614</v>
      </c>
      <c r="BT22" s="55">
        <f>Assumptions!BT66+Assumptions!BT462</f>
        <v>2225178.6617548196</v>
      </c>
      <c r="BU22" s="55">
        <f>Assumptions!BU66+Assumptions!BU462</f>
        <v>2238341.2135650255</v>
      </c>
      <c r="BV22" s="55">
        <f>Assumptions!BV66+Assumptions!BV462</f>
        <v>2251073.1642252309</v>
      </c>
      <c r="BW22" s="55">
        <f>Assumptions!BW66+Assumptions!BW462</f>
        <v>2263464.1499854364</v>
      </c>
      <c r="BX22" s="55">
        <f>Assumptions!BX66+Assumptions!BX462</f>
        <v>2188682.0326600177</v>
      </c>
      <c r="BY22" s="55">
        <f>Assumptions!BY66+Assumptions!BY462</f>
        <v>2082181.2476783749</v>
      </c>
      <c r="CA22" s="55">
        <f>BY22</f>
        <v>2082181.2476783749</v>
      </c>
      <c r="CC22" s="55">
        <f>Assumptions!CC66+Assumptions!CC462</f>
        <v>1981473.1614535833</v>
      </c>
      <c r="CD22" s="55">
        <f>Assumptions!CD66+Assumptions!CD462</f>
        <v>2024389.3274642676</v>
      </c>
      <c r="CE22" s="55">
        <f>Assumptions!CE66+Assumptions!CE462</f>
        <v>2012374.7012118818</v>
      </c>
      <c r="CF22" s="55">
        <f>Assumptions!CF66+Assumptions!CF462</f>
        <v>2032398.8533669636</v>
      </c>
      <c r="CG22" s="55">
        <f>Assumptions!CG66+Assumptions!CG462</f>
        <v>2156895.207496318</v>
      </c>
      <c r="CH22" s="55">
        <f>Assumptions!CH66+Assumptions!CH462</f>
        <v>2280470.5488256719</v>
      </c>
      <c r="CI22" s="55">
        <f>Assumptions!CI66+Assumptions!CI462</f>
        <v>2370167.3889975576</v>
      </c>
      <c r="CJ22" s="55">
        <f>Assumptions!CJ66+Assumptions!CJ462</f>
        <v>2383953.5915007722</v>
      </c>
      <c r="CK22" s="55">
        <f>Assumptions!CK66+Assumptions!CK462</f>
        <v>2397309.1928539891</v>
      </c>
      <c r="CL22" s="55">
        <f>Assumptions!CL66+Assumptions!CL462</f>
        <v>2410323.829307206</v>
      </c>
      <c r="CM22" s="55">
        <f>Assumptions!CM66+Assumptions!CM462</f>
        <v>2331819.9255880173</v>
      </c>
      <c r="CN22" s="55">
        <f>Assumptions!CN66+Assumptions!CN462</f>
        <v>2220329.935062293</v>
      </c>
      <c r="CP22" s="55">
        <f>CN22</f>
        <v>2220329.935062293</v>
      </c>
    </row>
    <row r="23" spans="1:94" s="47" customFormat="1" ht="16" customHeight="1" x14ac:dyDescent="0.35">
      <c r="A23" s="47" t="s">
        <v>156</v>
      </c>
      <c r="C23" s="47">
        <f>Assumptions!C90</f>
        <v>5000000</v>
      </c>
      <c r="D23" s="47">
        <f>Assumptions!D90</f>
        <v>5000000</v>
      </c>
      <c r="F23" s="47">
        <f>Assumptions!F90</f>
        <v>5000000</v>
      </c>
      <c r="G23" s="47">
        <f>Assumptions!G90</f>
        <v>5000000</v>
      </c>
      <c r="H23" s="47">
        <f>Assumptions!H90</f>
        <v>5000000</v>
      </c>
      <c r="I23" s="47">
        <f>Assumptions!I90</f>
        <v>5000000</v>
      </c>
      <c r="J23" s="47">
        <f>Assumptions!J90</f>
        <v>5000000</v>
      </c>
      <c r="K23" s="47">
        <f>Assumptions!K90</f>
        <v>5000000</v>
      </c>
      <c r="L23" s="47">
        <f>Assumptions!L90</f>
        <v>5000000</v>
      </c>
      <c r="M23" s="47">
        <f>Assumptions!M90</f>
        <v>5000000</v>
      </c>
      <c r="N23" s="47">
        <f>Assumptions!N90</f>
        <v>5000000</v>
      </c>
      <c r="O23" s="47">
        <f>Assumptions!O90</f>
        <v>5000000</v>
      </c>
      <c r="P23" s="47">
        <f>Assumptions!P90</f>
        <v>5000000</v>
      </c>
      <c r="Q23" s="47">
        <f>Assumptions!Q90</f>
        <v>5000000</v>
      </c>
      <c r="S23" s="47">
        <f>Q23</f>
        <v>5000000</v>
      </c>
      <c r="U23" s="47">
        <f>Assumptions!U90</f>
        <v>0</v>
      </c>
      <c r="V23" s="47">
        <f>Assumptions!V90</f>
        <v>0</v>
      </c>
      <c r="W23" s="47">
        <f>Assumptions!W90</f>
        <v>0</v>
      </c>
      <c r="X23" s="47">
        <f>Assumptions!X90</f>
        <v>0</v>
      </c>
      <c r="Y23" s="47">
        <f>Assumptions!Y90</f>
        <v>0</v>
      </c>
      <c r="Z23" s="47">
        <f>Assumptions!Z90</f>
        <v>0</v>
      </c>
      <c r="AA23" s="47">
        <f>Assumptions!AA90</f>
        <v>0</v>
      </c>
      <c r="AB23" s="47">
        <f>Assumptions!AB90</f>
        <v>0</v>
      </c>
      <c r="AC23" s="47">
        <f>Assumptions!AC90</f>
        <v>0</v>
      </c>
      <c r="AD23" s="47">
        <f>Assumptions!AD90</f>
        <v>0</v>
      </c>
      <c r="AE23" s="47">
        <f>Assumptions!AE90</f>
        <v>0</v>
      </c>
      <c r="AF23" s="47">
        <f>Assumptions!AF90</f>
        <v>0</v>
      </c>
      <c r="AH23" s="47">
        <f>AF23</f>
        <v>0</v>
      </c>
      <c r="AJ23" s="47">
        <f>Assumptions!AJ90</f>
        <v>0</v>
      </c>
      <c r="AK23" s="47">
        <f>Assumptions!AK90</f>
        <v>0</v>
      </c>
      <c r="AL23" s="47">
        <f>Assumptions!AL90</f>
        <v>0</v>
      </c>
      <c r="AM23" s="47">
        <f>Assumptions!AM90</f>
        <v>0</v>
      </c>
      <c r="AN23" s="47">
        <f>Assumptions!AN90</f>
        <v>0</v>
      </c>
      <c r="AO23" s="47">
        <f>Assumptions!AO90</f>
        <v>0</v>
      </c>
      <c r="AP23" s="47">
        <f>Assumptions!AP90</f>
        <v>0</v>
      </c>
      <c r="AQ23" s="47">
        <f>Assumptions!AQ90</f>
        <v>0</v>
      </c>
      <c r="AR23" s="47">
        <f>Assumptions!AR90</f>
        <v>0</v>
      </c>
      <c r="AS23" s="47">
        <f>Assumptions!AS90</f>
        <v>0</v>
      </c>
      <c r="AT23" s="47">
        <f>Assumptions!AT90</f>
        <v>0</v>
      </c>
      <c r="AU23" s="47">
        <f>Assumptions!AU90</f>
        <v>0</v>
      </c>
      <c r="AW23" s="47">
        <f>AU23</f>
        <v>0</v>
      </c>
      <c r="AY23" s="47">
        <f>Assumptions!AY90</f>
        <v>0</v>
      </c>
      <c r="AZ23" s="47">
        <f>Assumptions!AZ90</f>
        <v>0</v>
      </c>
      <c r="BA23" s="47">
        <f>Assumptions!BA90</f>
        <v>0</v>
      </c>
      <c r="BB23" s="47">
        <f>Assumptions!BB90</f>
        <v>0</v>
      </c>
      <c r="BC23" s="47">
        <f>Assumptions!BC90</f>
        <v>0</v>
      </c>
      <c r="BD23" s="47">
        <f>Assumptions!BD90</f>
        <v>0</v>
      </c>
      <c r="BE23" s="47">
        <f>Assumptions!BE90</f>
        <v>0</v>
      </c>
      <c r="BF23" s="47">
        <f>Assumptions!BF90</f>
        <v>0</v>
      </c>
      <c r="BG23" s="47">
        <f>Assumptions!BG90</f>
        <v>0</v>
      </c>
      <c r="BH23" s="47">
        <f>Assumptions!BH90</f>
        <v>0</v>
      </c>
      <c r="BI23" s="47">
        <f>Assumptions!BI90</f>
        <v>0</v>
      </c>
      <c r="BJ23" s="47">
        <f>Assumptions!BJ90</f>
        <v>0</v>
      </c>
      <c r="BL23" s="47">
        <f>BJ23</f>
        <v>0</v>
      </c>
      <c r="BN23" s="47">
        <f>Assumptions!BN90</f>
        <v>0</v>
      </c>
      <c r="BO23" s="47">
        <f>Assumptions!BO90</f>
        <v>0</v>
      </c>
      <c r="BP23" s="47">
        <f>Assumptions!BP90</f>
        <v>0</v>
      </c>
      <c r="BQ23" s="47">
        <f>Assumptions!BQ90</f>
        <v>0</v>
      </c>
      <c r="BR23" s="47">
        <f>Assumptions!BR90</f>
        <v>0</v>
      </c>
      <c r="BS23" s="47">
        <f>Assumptions!BS90</f>
        <v>0</v>
      </c>
      <c r="BT23" s="47">
        <f>Assumptions!BT90</f>
        <v>0</v>
      </c>
      <c r="BU23" s="47">
        <f>Assumptions!BU90</f>
        <v>0</v>
      </c>
      <c r="BV23" s="47">
        <f>Assumptions!BV90</f>
        <v>0</v>
      </c>
      <c r="BW23" s="47">
        <f>Assumptions!BW90</f>
        <v>0</v>
      </c>
      <c r="BX23" s="47">
        <f>Assumptions!BX90</f>
        <v>0</v>
      </c>
      <c r="BY23" s="47">
        <f>Assumptions!BY90</f>
        <v>0</v>
      </c>
      <c r="CA23" s="47">
        <f>BY23</f>
        <v>0</v>
      </c>
      <c r="CC23" s="47">
        <f>Assumptions!CC90</f>
        <v>0</v>
      </c>
      <c r="CD23" s="47">
        <f>Assumptions!CD90</f>
        <v>0</v>
      </c>
      <c r="CE23" s="47">
        <f>Assumptions!CE90</f>
        <v>0</v>
      </c>
      <c r="CF23" s="47">
        <f>Assumptions!CF90</f>
        <v>0</v>
      </c>
      <c r="CG23" s="47">
        <f>Assumptions!CG90</f>
        <v>0</v>
      </c>
      <c r="CH23" s="47">
        <f>Assumptions!CH90</f>
        <v>0</v>
      </c>
      <c r="CI23" s="47">
        <f>Assumptions!CI90</f>
        <v>0</v>
      </c>
      <c r="CJ23" s="47">
        <f>Assumptions!CJ90</f>
        <v>0</v>
      </c>
      <c r="CK23" s="47">
        <f>Assumptions!CK90</f>
        <v>0</v>
      </c>
      <c r="CL23" s="47">
        <f>Assumptions!CL90</f>
        <v>0</v>
      </c>
      <c r="CM23" s="47">
        <f>Assumptions!CM90</f>
        <v>0</v>
      </c>
      <c r="CN23" s="47">
        <f>Assumptions!CN90</f>
        <v>0</v>
      </c>
      <c r="CP23" s="47">
        <f>CN23</f>
        <v>0</v>
      </c>
    </row>
    <row r="24" spans="1:94" s="48" customFormat="1" x14ac:dyDescent="0.35"/>
    <row r="25" spans="1:94" s="47" customFormat="1" x14ac:dyDescent="0.35"/>
    <row r="26" spans="1:94" s="49" customFormat="1" ht="16" thickBot="1" x14ac:dyDescent="0.4">
      <c r="A26" s="49" t="s">
        <v>3</v>
      </c>
      <c r="C26" s="49">
        <f>SUM(C18:C25)</f>
        <v>16651238.698541665</v>
      </c>
      <c r="D26" s="49">
        <f>SUM(D18:D25)</f>
        <v>18515335.250416666</v>
      </c>
      <c r="F26" s="49">
        <f t="shared" ref="F26:Q26" si="18">SUM(F18:F25)</f>
        <v>17676041.186833333</v>
      </c>
      <c r="G26" s="49">
        <f t="shared" si="18"/>
        <v>17663150.69915</v>
      </c>
      <c r="H26" s="49">
        <f t="shared" si="18"/>
        <v>18043821.170249999</v>
      </c>
      <c r="I26" s="49">
        <f t="shared" si="18"/>
        <v>18179087.1162</v>
      </c>
      <c r="J26" s="49">
        <f t="shared" si="18"/>
        <v>18911861.21215</v>
      </c>
      <c r="K26" s="49">
        <f t="shared" si="18"/>
        <v>19492057.193449996</v>
      </c>
      <c r="L26" s="49">
        <f t="shared" si="18"/>
        <v>19140271.226849996</v>
      </c>
      <c r="M26" s="49">
        <f t="shared" si="18"/>
        <v>18851228.4289</v>
      </c>
      <c r="N26" s="49">
        <f t="shared" si="18"/>
        <v>18692017.082099997</v>
      </c>
      <c r="O26" s="49">
        <f t="shared" si="18"/>
        <v>18810370.040199999</v>
      </c>
      <c r="P26" s="49">
        <f t="shared" si="18"/>
        <v>18302633.249649998</v>
      </c>
      <c r="Q26" s="49">
        <f t="shared" si="18"/>
        <v>17564518.8534633</v>
      </c>
      <c r="S26" s="49">
        <f>SUM(S18:S25)</f>
        <v>17564518.8534633</v>
      </c>
      <c r="U26" s="49">
        <f t="shared" ref="U26:AF26" si="19">SUM(U18:U25)</f>
        <v>15818841.506766053</v>
      </c>
      <c r="V26" s="49">
        <f t="shared" si="19"/>
        <v>17360297.127420641</v>
      </c>
      <c r="W26" s="49">
        <f t="shared" si="19"/>
        <v>18059267.216245413</v>
      </c>
      <c r="X26" s="49">
        <f t="shared" si="19"/>
        <v>18377012.164912384</v>
      </c>
      <c r="Y26" s="49">
        <f t="shared" si="19"/>
        <v>19442745.018393576</v>
      </c>
      <c r="Z26" s="49">
        <f t="shared" si="19"/>
        <v>20484555.54082156</v>
      </c>
      <c r="AA26" s="49">
        <f t="shared" si="19"/>
        <v>20931545.985331651</v>
      </c>
      <c r="AB26" s="49">
        <f t="shared" si="19"/>
        <v>20901967.453629356</v>
      </c>
      <c r="AC26" s="49">
        <f t="shared" si="19"/>
        <v>20992562.436930273</v>
      </c>
      <c r="AD26" s="49">
        <f t="shared" si="19"/>
        <v>21385631.284764219</v>
      </c>
      <c r="AE26" s="49">
        <f t="shared" si="19"/>
        <v>21105636.438113306</v>
      </c>
      <c r="AF26" s="49">
        <f t="shared" si="19"/>
        <v>20741043.346910551</v>
      </c>
      <c r="AH26" s="49">
        <f>SUM(AH18:AH25)</f>
        <v>20741043.346910551</v>
      </c>
      <c r="AJ26" s="49">
        <f t="shared" ref="AJ26:AU26" si="20">SUM(AJ18:AJ25)</f>
        <v>20535557.274429355</v>
      </c>
      <c r="AK26" s="49">
        <f t="shared" si="20"/>
        <v>22162862.464959174</v>
      </c>
      <c r="AL26" s="49">
        <f t="shared" si="20"/>
        <v>22905198.489170182</v>
      </c>
      <c r="AM26" s="49">
        <f t="shared" si="20"/>
        <v>23247023.356155504</v>
      </c>
      <c r="AN26" s="49">
        <f t="shared" si="20"/>
        <v>24378457.046108261</v>
      </c>
      <c r="AO26" s="49">
        <f t="shared" si="20"/>
        <v>25479900.013815138</v>
      </c>
      <c r="AP26" s="49">
        <f t="shared" si="20"/>
        <v>25957261.791130733</v>
      </c>
      <c r="AQ26" s="49">
        <f t="shared" si="20"/>
        <v>25934207.489490826</v>
      </c>
      <c r="AR26" s="49">
        <f t="shared" si="20"/>
        <v>26037395.09404679</v>
      </c>
      <c r="AS26" s="49">
        <f t="shared" si="20"/>
        <v>26458227.541117433</v>
      </c>
      <c r="AT26" s="49">
        <f t="shared" si="20"/>
        <v>26177379.770411469</v>
      </c>
      <c r="AU26" s="49">
        <f t="shared" si="20"/>
        <v>25803587.269193579</v>
      </c>
      <c r="AW26" s="49">
        <f>SUM(AW18:AW25)</f>
        <v>25803587.269193579</v>
      </c>
      <c r="AY26" s="49">
        <f t="shared" ref="AY26:BJ26" si="21">SUM(AY18:AY25)</f>
        <v>25585294.205475822</v>
      </c>
      <c r="AZ26" s="49">
        <f t="shared" si="21"/>
        <v>27302741.444374632</v>
      </c>
      <c r="BA26" s="49">
        <f t="shared" si="21"/>
        <v>28090611.700741194</v>
      </c>
      <c r="BB26" s="49">
        <f t="shared" si="21"/>
        <v>28457720.481960781</v>
      </c>
      <c r="BC26" s="49">
        <f t="shared" si="21"/>
        <v>29658140.050208673</v>
      </c>
      <c r="BD26" s="49">
        <f t="shared" si="21"/>
        <v>30822197.085458398</v>
      </c>
      <c r="BE26" s="49">
        <f t="shared" si="21"/>
        <v>31331448.762219775</v>
      </c>
      <c r="BF26" s="49">
        <f t="shared" si="21"/>
        <v>31315244.902145371</v>
      </c>
      <c r="BG26" s="49">
        <f t="shared" si="21"/>
        <v>31431654.759019129</v>
      </c>
      <c r="BH26" s="49">
        <f t="shared" si="21"/>
        <v>31881638.985288307</v>
      </c>
      <c r="BI26" s="49">
        <f t="shared" si="21"/>
        <v>31599895.644324549</v>
      </c>
      <c r="BJ26" s="49">
        <f t="shared" si="21"/>
        <v>31216443.762590762</v>
      </c>
      <c r="BL26" s="49">
        <f>SUM(BL18:BL25)</f>
        <v>31216443.762590762</v>
      </c>
      <c r="BN26" s="49">
        <f t="shared" ref="BN26:BY26" si="22">SUM(BN18:BN25)</f>
        <v>30984703.358074617</v>
      </c>
      <c r="BO26" s="49">
        <f t="shared" si="22"/>
        <v>32796799.747760862</v>
      </c>
      <c r="BP26" s="49">
        <f t="shared" si="22"/>
        <v>33632480.947890744</v>
      </c>
      <c r="BQ26" s="49">
        <f t="shared" si="22"/>
        <v>34026137.839056313</v>
      </c>
      <c r="BR26" s="49">
        <f t="shared" si="22"/>
        <v>35298992.579514101</v>
      </c>
      <c r="BS26" s="49">
        <f t="shared" si="22"/>
        <v>36528794.385683812</v>
      </c>
      <c r="BT26" s="49">
        <f t="shared" si="22"/>
        <v>37071530.456863254</v>
      </c>
      <c r="BU26" s="49">
        <f t="shared" si="22"/>
        <v>37062519.560432628</v>
      </c>
      <c r="BV26" s="49">
        <f t="shared" si="22"/>
        <v>37192812.782240078</v>
      </c>
      <c r="BW26" s="49">
        <f t="shared" si="22"/>
        <v>37673406.376667723</v>
      </c>
      <c r="BX26" s="49">
        <f t="shared" si="22"/>
        <v>37390722.686933264</v>
      </c>
      <c r="BY26" s="49">
        <f t="shared" si="22"/>
        <v>36997128.455657795</v>
      </c>
      <c r="CA26" s="49">
        <f>SUM(CA18:CA25)</f>
        <v>36997128.455657795</v>
      </c>
      <c r="CC26" s="49">
        <f t="shared" ref="CC26:CN26" si="23">SUM(CC18:CC25)</f>
        <v>36751268.343303345</v>
      </c>
      <c r="CD26" s="49">
        <f t="shared" si="23"/>
        <v>38662746.341316409</v>
      </c>
      <c r="CE26" s="49">
        <f t="shared" si="23"/>
        <v>39548629.032397792</v>
      </c>
      <c r="CF26" s="49">
        <f t="shared" si="23"/>
        <v>39970161.439006634</v>
      </c>
      <c r="CG26" s="49">
        <f t="shared" si="23"/>
        <v>41319073.110284813</v>
      </c>
      <c r="CH26" s="49">
        <f t="shared" si="23"/>
        <v>42617906.925920509</v>
      </c>
      <c r="CI26" s="49">
        <f t="shared" si="23"/>
        <v>43195801.611238919</v>
      </c>
      <c r="CJ26" s="49">
        <f t="shared" si="23"/>
        <v>43194343.326634265</v>
      </c>
      <c r="CK26" s="49">
        <f t="shared" si="23"/>
        <v>43339214.081622079</v>
      </c>
      <c r="CL26" s="49">
        <f t="shared" si="23"/>
        <v>43851947.512616098</v>
      </c>
      <c r="CM26" s="49">
        <f t="shared" si="23"/>
        <v>43568276.45667243</v>
      </c>
      <c r="CN26" s="49">
        <f t="shared" si="23"/>
        <v>43164032.758378178</v>
      </c>
      <c r="CP26" s="49">
        <f>SUM(CP18:CP25)</f>
        <v>43164032.758378178</v>
      </c>
    </row>
    <row r="27" spans="1:94" s="47" customFormat="1" x14ac:dyDescent="0.35"/>
    <row r="28" spans="1:94" s="47" customFormat="1" x14ac:dyDescent="0.35">
      <c r="A28" s="46" t="s">
        <v>4</v>
      </c>
    </row>
    <row r="29" spans="1:94" s="47" customFormat="1" x14ac:dyDescent="0.35"/>
    <row r="30" spans="1:94" s="47" customFormat="1" x14ac:dyDescent="0.35">
      <c r="A30" s="47" t="s">
        <v>157</v>
      </c>
      <c r="C30" s="47">
        <v>0</v>
      </c>
      <c r="D30" s="47">
        <v>0</v>
      </c>
      <c r="F30" s="95">
        <f>F216</f>
        <v>0</v>
      </c>
      <c r="G30" s="95">
        <f t="shared" ref="G30:P30" si="24">G216</f>
        <v>0</v>
      </c>
      <c r="H30" s="95">
        <f t="shared" si="24"/>
        <v>0</v>
      </c>
      <c r="I30" s="95">
        <f t="shared" si="24"/>
        <v>95991.933650001418</v>
      </c>
      <c r="J30" s="95">
        <f t="shared" si="24"/>
        <v>120329.77055000141</v>
      </c>
      <c r="K30" s="95">
        <f t="shared" si="24"/>
        <v>0</v>
      </c>
      <c r="L30" s="95">
        <f t="shared" si="24"/>
        <v>0</v>
      </c>
      <c r="M30" s="95">
        <f t="shared" si="24"/>
        <v>0</v>
      </c>
      <c r="N30" s="95">
        <f t="shared" si="24"/>
        <v>0</v>
      </c>
      <c r="O30" s="95">
        <f t="shared" si="24"/>
        <v>0</v>
      </c>
      <c r="P30" s="95">
        <f t="shared" si="24"/>
        <v>0</v>
      </c>
      <c r="Q30" s="47">
        <f>Q216</f>
        <v>339059.09221330471</v>
      </c>
      <c r="S30" s="95">
        <f>Q30</f>
        <v>339059.09221330471</v>
      </c>
      <c r="T30" s="95"/>
      <c r="U30" s="47">
        <f>U216</f>
        <v>0</v>
      </c>
      <c r="V30" s="47">
        <f t="shared" ref="V30:AF30" si="25">V216</f>
        <v>0</v>
      </c>
      <c r="W30" s="47">
        <f t="shared" si="25"/>
        <v>0</v>
      </c>
      <c r="X30" s="47">
        <f t="shared" si="25"/>
        <v>0</v>
      </c>
      <c r="Y30" s="47">
        <f t="shared" si="25"/>
        <v>0</v>
      </c>
      <c r="Z30" s="47">
        <f t="shared" si="25"/>
        <v>0</v>
      </c>
      <c r="AA30" s="47">
        <f t="shared" si="25"/>
        <v>0</v>
      </c>
      <c r="AB30" s="47">
        <f t="shared" si="25"/>
        <v>0</v>
      </c>
      <c r="AC30" s="47">
        <f t="shared" si="25"/>
        <v>0</v>
      </c>
      <c r="AD30" s="47">
        <f t="shared" si="25"/>
        <v>0</v>
      </c>
      <c r="AE30" s="47">
        <f t="shared" si="25"/>
        <v>0</v>
      </c>
      <c r="AF30" s="47">
        <f t="shared" si="25"/>
        <v>0</v>
      </c>
      <c r="AH30" s="47">
        <f>AF30</f>
        <v>0</v>
      </c>
      <c r="AJ30" s="47">
        <f>AJ216</f>
        <v>0</v>
      </c>
      <c r="AK30" s="47">
        <f t="shared" ref="AK30:AU30" si="26">AK216</f>
        <v>0</v>
      </c>
      <c r="AL30" s="47">
        <f t="shared" si="26"/>
        <v>0</v>
      </c>
      <c r="AM30" s="47">
        <f t="shared" si="26"/>
        <v>0</v>
      </c>
      <c r="AN30" s="47">
        <f t="shared" si="26"/>
        <v>0</v>
      </c>
      <c r="AO30" s="47">
        <f t="shared" si="26"/>
        <v>0</v>
      </c>
      <c r="AP30" s="47">
        <f t="shared" si="26"/>
        <v>0</v>
      </c>
      <c r="AQ30" s="47">
        <f t="shared" si="26"/>
        <v>0</v>
      </c>
      <c r="AR30" s="47">
        <f t="shared" si="26"/>
        <v>0</v>
      </c>
      <c r="AS30" s="47">
        <f t="shared" si="26"/>
        <v>0</v>
      </c>
      <c r="AT30" s="47">
        <f t="shared" si="26"/>
        <v>0</v>
      </c>
      <c r="AU30" s="47">
        <f t="shared" si="26"/>
        <v>0</v>
      </c>
      <c r="AW30" s="47">
        <f>AU30</f>
        <v>0</v>
      </c>
      <c r="AY30" s="47">
        <f>AY216</f>
        <v>0</v>
      </c>
      <c r="AZ30" s="47">
        <f t="shared" ref="AZ30:BJ30" si="27">AZ216</f>
        <v>0</v>
      </c>
      <c r="BA30" s="47">
        <f t="shared" si="27"/>
        <v>0</v>
      </c>
      <c r="BB30" s="47">
        <f t="shared" si="27"/>
        <v>0</v>
      </c>
      <c r="BC30" s="47">
        <f t="shared" si="27"/>
        <v>0</v>
      </c>
      <c r="BD30" s="47">
        <f t="shared" si="27"/>
        <v>0</v>
      </c>
      <c r="BE30" s="47">
        <f t="shared" si="27"/>
        <v>0</v>
      </c>
      <c r="BF30" s="47">
        <f t="shared" si="27"/>
        <v>0</v>
      </c>
      <c r="BG30" s="47">
        <f t="shared" si="27"/>
        <v>0</v>
      </c>
      <c r="BH30" s="47">
        <f t="shared" si="27"/>
        <v>0</v>
      </c>
      <c r="BI30" s="47">
        <f t="shared" si="27"/>
        <v>0</v>
      </c>
      <c r="BJ30" s="47">
        <f t="shared" si="27"/>
        <v>0</v>
      </c>
      <c r="BL30" s="47">
        <f>BJ30</f>
        <v>0</v>
      </c>
      <c r="BN30" s="47">
        <f>BN216</f>
        <v>0</v>
      </c>
      <c r="BO30" s="47">
        <f t="shared" ref="BO30:BY30" si="28">BO216</f>
        <v>0</v>
      </c>
      <c r="BP30" s="47">
        <f t="shared" si="28"/>
        <v>0</v>
      </c>
      <c r="BQ30" s="47">
        <f t="shared" si="28"/>
        <v>0</v>
      </c>
      <c r="BR30" s="47">
        <f t="shared" si="28"/>
        <v>0</v>
      </c>
      <c r="BS30" s="47">
        <f t="shared" si="28"/>
        <v>0</v>
      </c>
      <c r="BT30" s="47">
        <f t="shared" si="28"/>
        <v>0</v>
      </c>
      <c r="BU30" s="47">
        <f t="shared" si="28"/>
        <v>0</v>
      </c>
      <c r="BV30" s="47">
        <f t="shared" si="28"/>
        <v>0</v>
      </c>
      <c r="BW30" s="47">
        <f t="shared" si="28"/>
        <v>0</v>
      </c>
      <c r="BX30" s="47">
        <f t="shared" si="28"/>
        <v>0</v>
      </c>
      <c r="BY30" s="47">
        <f t="shared" si="28"/>
        <v>0</v>
      </c>
      <c r="CA30" s="47">
        <f>BY30</f>
        <v>0</v>
      </c>
      <c r="CC30" s="95">
        <f>CC216</f>
        <v>0</v>
      </c>
      <c r="CD30" s="95">
        <f t="shared" ref="CD30:CN30" si="29">CD216</f>
        <v>0</v>
      </c>
      <c r="CE30" s="95">
        <f t="shared" si="29"/>
        <v>0</v>
      </c>
      <c r="CF30" s="95">
        <f t="shared" si="29"/>
        <v>0</v>
      </c>
      <c r="CG30" s="95">
        <f t="shared" si="29"/>
        <v>0</v>
      </c>
      <c r="CH30" s="95">
        <f t="shared" si="29"/>
        <v>0</v>
      </c>
      <c r="CI30" s="95">
        <f t="shared" si="29"/>
        <v>0</v>
      </c>
      <c r="CJ30" s="95">
        <f t="shared" si="29"/>
        <v>0</v>
      </c>
      <c r="CK30" s="95">
        <f t="shared" si="29"/>
        <v>0</v>
      </c>
      <c r="CL30" s="95">
        <f t="shared" si="29"/>
        <v>0</v>
      </c>
      <c r="CM30" s="95">
        <f t="shared" si="29"/>
        <v>0</v>
      </c>
      <c r="CN30" s="95">
        <f t="shared" si="29"/>
        <v>0</v>
      </c>
      <c r="CP30" s="95">
        <f>CN30</f>
        <v>0</v>
      </c>
    </row>
    <row r="31" spans="1:94" s="47" customFormat="1" x14ac:dyDescent="0.35">
      <c r="A31" s="47" t="s">
        <v>80</v>
      </c>
      <c r="C31" s="47">
        <f>Assumptions!C146</f>
        <v>2372046.2916666665</v>
      </c>
      <c r="D31" s="47">
        <f>Assumptions!D146</f>
        <v>2372046.2916666665</v>
      </c>
      <c r="F31" s="47">
        <f>Assumptions!F146</f>
        <v>1670236.1458333333</v>
      </c>
      <c r="G31" s="47">
        <f>Assumptions!G146</f>
        <v>1487767</v>
      </c>
      <c r="H31" s="47">
        <f>Assumptions!H146</f>
        <v>1822735</v>
      </c>
      <c r="I31" s="47">
        <f>Assumptions!I146</f>
        <v>1743718</v>
      </c>
      <c r="J31" s="47">
        <f>Assumptions!J146</f>
        <v>2212271</v>
      </c>
      <c r="K31" s="47">
        <f>Assumptions!K146</f>
        <v>2575468</v>
      </c>
      <c r="L31" s="47">
        <f>Assumptions!L146</f>
        <v>2444442</v>
      </c>
      <c r="M31" s="47">
        <f>Assumptions!M146</f>
        <v>2034906</v>
      </c>
      <c r="N31" s="47">
        <f>Assumptions!N146</f>
        <v>1756396</v>
      </c>
      <c r="O31" s="47">
        <f>Assumptions!O146</f>
        <v>1756396</v>
      </c>
      <c r="P31" s="47">
        <f>Assumptions!P146</f>
        <v>1421428</v>
      </c>
      <c r="Q31" s="47">
        <f>Assumptions!Q146</f>
        <v>994273.5</v>
      </c>
      <c r="S31" s="47">
        <f>Q31</f>
        <v>994273.5</v>
      </c>
      <c r="U31" s="47">
        <f>Assumptions!U146</f>
        <v>503913.2513761468</v>
      </c>
      <c r="V31" s="47">
        <f>Assumptions!V146</f>
        <v>1584323.666055046</v>
      </c>
      <c r="W31" s="47">
        <f>Assumptions!W146</f>
        <v>1948427.1376146791</v>
      </c>
      <c r="X31" s="47">
        <f>Assumptions!X146</f>
        <v>1857401.2697247711</v>
      </c>
      <c r="Y31" s="47">
        <f>Assumptions!Y146</f>
        <v>2373214.5211009183</v>
      </c>
      <c r="Z31" s="47">
        <f>Assumptions!Z146</f>
        <v>2767659.9486238537</v>
      </c>
      <c r="AA31" s="47">
        <f>Assumptions!AA146</f>
        <v>2646292.1247706427</v>
      </c>
      <c r="AB31" s="47">
        <f>Assumptions!AB146</f>
        <v>2221504.7412844039</v>
      </c>
      <c r="AC31" s="47">
        <f>Assumptions!AC146</f>
        <v>1918085.1816513764</v>
      </c>
      <c r="AD31" s="47">
        <f>Assumptions!AD146</f>
        <v>1918085.1816513764</v>
      </c>
      <c r="AE31" s="47">
        <f>Assumptions!AE146</f>
        <v>1553981.7100917434</v>
      </c>
      <c r="AF31" s="47">
        <f>Assumptions!AF146</f>
        <v>1083681.3926605505</v>
      </c>
      <c r="AH31" s="47">
        <f>AF31</f>
        <v>1083681.3926605505</v>
      </c>
      <c r="AJ31" s="47">
        <f>Assumptions!AJ146</f>
        <v>529703.91394495417</v>
      </c>
      <c r="AK31" s="47">
        <f>Assumptions!AK146</f>
        <v>1664729.8493577982</v>
      </c>
      <c r="AL31" s="47">
        <f>Assumptions!AL146</f>
        <v>2047038.4944954128</v>
      </c>
      <c r="AM31" s="47">
        <f>Assumptions!AM146</f>
        <v>1951461.3332110094</v>
      </c>
      <c r="AN31" s="47">
        <f>Assumptions!AN146</f>
        <v>2493065.2471559639</v>
      </c>
      <c r="AO31" s="47">
        <f>Assumptions!AO146</f>
        <v>2907232.9460550463</v>
      </c>
      <c r="AP31" s="47">
        <f>Assumptions!AP146</f>
        <v>2779796.7310091751</v>
      </c>
      <c r="AQ31" s="47">
        <f>Assumptions!AQ146</f>
        <v>2333769.9783486244</v>
      </c>
      <c r="AR31" s="47">
        <f>Assumptions!AR146</f>
        <v>2015179.4407339455</v>
      </c>
      <c r="AS31" s="47">
        <f>Assumptions!AS146</f>
        <v>2015179.4407339455</v>
      </c>
      <c r="AT31" s="47">
        <f>Assumptions!AT146</f>
        <v>1632870.7955963307</v>
      </c>
      <c r="AU31" s="47">
        <f>Assumptions!AU146</f>
        <v>1139055.4622935783</v>
      </c>
      <c r="AW31" s="47">
        <f>AU31</f>
        <v>1139055.4622935783</v>
      </c>
      <c r="AY31" s="47">
        <f>Assumptions!AY146</f>
        <v>556784.10964220192</v>
      </c>
      <c r="AZ31" s="47">
        <f>Assumptions!AZ146</f>
        <v>1749156.3418256883</v>
      </c>
      <c r="BA31" s="47">
        <f>Assumptions!BA146</f>
        <v>2150580.4192201835</v>
      </c>
      <c r="BB31" s="47">
        <f>Assumptions!BB146</f>
        <v>2050224.3998715598</v>
      </c>
      <c r="BC31" s="47">
        <f>Assumptions!BC146</f>
        <v>2618908.5095137623</v>
      </c>
      <c r="BD31" s="47">
        <f>Assumptions!BD146</f>
        <v>3053784.5933577991</v>
      </c>
      <c r="BE31" s="47">
        <f>Assumptions!BE146</f>
        <v>2919976.5675596339</v>
      </c>
      <c r="BF31" s="47">
        <f>Assumptions!BF146</f>
        <v>2451648.4772660555</v>
      </c>
      <c r="BG31" s="47">
        <f>Assumptions!BG146</f>
        <v>2117128.4127706424</v>
      </c>
      <c r="BH31" s="47">
        <f>Assumptions!BH146</f>
        <v>2117128.4127706424</v>
      </c>
      <c r="BI31" s="47">
        <f>Assumptions!BI146</f>
        <v>1715704.3353761469</v>
      </c>
      <c r="BJ31" s="47">
        <f>Assumptions!BJ146</f>
        <v>1197198.235408257</v>
      </c>
      <c r="BL31" s="47">
        <f>BJ31</f>
        <v>1197198.235408257</v>
      </c>
      <c r="BN31" s="47">
        <f>Assumptions!BN146</f>
        <v>585218.31512431207</v>
      </c>
      <c r="BO31" s="47">
        <f>Assumptions!BO146</f>
        <v>1837804.1589169726</v>
      </c>
      <c r="BP31" s="47">
        <f>Assumptions!BP146</f>
        <v>2259299.4401811929</v>
      </c>
      <c r="BQ31" s="47">
        <f>Assumptions!BQ146</f>
        <v>2153925.6198651376</v>
      </c>
      <c r="BR31" s="47">
        <f>Assumptions!BR146</f>
        <v>2751043.93498945</v>
      </c>
      <c r="BS31" s="47">
        <f>Assumptions!BS146</f>
        <v>3207663.8230256895</v>
      </c>
      <c r="BT31" s="47">
        <f>Assumptions!BT146</f>
        <v>3067165.395937616</v>
      </c>
      <c r="BU31" s="47">
        <f>Assumptions!BU146</f>
        <v>2575420.9011293589</v>
      </c>
      <c r="BV31" s="47">
        <f>Assumptions!BV146</f>
        <v>2224174.8334091748</v>
      </c>
      <c r="BW31" s="47">
        <f>Assumptions!BW146</f>
        <v>2224174.8334091748</v>
      </c>
      <c r="BX31" s="47">
        <f>Assumptions!BX146</f>
        <v>1802679.5521449547</v>
      </c>
      <c r="BY31" s="47">
        <f>Assumptions!BY146</f>
        <v>1258248.1471786702</v>
      </c>
      <c r="CA31" s="47">
        <f>BY31</f>
        <v>1258248.1471786702</v>
      </c>
      <c r="CC31" s="47">
        <f>Assumptions!CC146</f>
        <v>615074.23088052764</v>
      </c>
      <c r="CD31" s="47">
        <f>Assumptions!CD146</f>
        <v>1930884.3668628216</v>
      </c>
      <c r="CE31" s="47">
        <f>Assumptions!CE146</f>
        <v>2373454.4121902524</v>
      </c>
      <c r="CF31" s="47">
        <f>Assumptions!CF146</f>
        <v>2262811.9008583953</v>
      </c>
      <c r="CG31" s="47">
        <f>Assumptions!CG146</f>
        <v>2889786.1317389235</v>
      </c>
      <c r="CH31" s="47">
        <f>Assumptions!CH146</f>
        <v>3369237.0141769736</v>
      </c>
      <c r="CI31" s="47">
        <f>Assumptions!CI146</f>
        <v>3221713.6657344969</v>
      </c>
      <c r="CJ31" s="47">
        <f>Assumptions!CJ146</f>
        <v>2705381.9461858268</v>
      </c>
      <c r="CK31" s="47">
        <f>Assumptions!CK146</f>
        <v>2336573.5750796339</v>
      </c>
      <c r="CL31" s="47">
        <f>Assumptions!CL146</f>
        <v>2336573.5750796339</v>
      </c>
      <c r="CM31" s="47">
        <f>Assumptions!CM146</f>
        <v>1894003.5297522023</v>
      </c>
      <c r="CN31" s="47">
        <f>Assumptions!CN146</f>
        <v>1322350.5545376039</v>
      </c>
      <c r="CP31" s="47">
        <f>CN31</f>
        <v>1322350.5545376039</v>
      </c>
    </row>
    <row r="32" spans="1:94" s="47" customFormat="1" x14ac:dyDescent="0.35">
      <c r="A32" s="47" t="s">
        <v>159</v>
      </c>
      <c r="C32" s="47">
        <f>Assumptions!C155</f>
        <v>100000</v>
      </c>
      <c r="D32" s="47">
        <f>Assumptions!D155</f>
        <v>500000</v>
      </c>
      <c r="F32" s="47">
        <f>Assumptions!F155</f>
        <v>500000</v>
      </c>
      <c r="G32" s="47">
        <f>Assumptions!G155</f>
        <v>500000</v>
      </c>
      <c r="H32" s="47">
        <f>Assumptions!H155</f>
        <v>500000</v>
      </c>
      <c r="I32" s="47">
        <f>Assumptions!I155</f>
        <v>500000</v>
      </c>
      <c r="J32" s="47">
        <f>Assumptions!J155</f>
        <v>400000</v>
      </c>
      <c r="K32" s="47">
        <f>Assumptions!K155</f>
        <v>400000</v>
      </c>
      <c r="L32" s="47">
        <f>Assumptions!L155</f>
        <v>400000</v>
      </c>
      <c r="M32" s="47">
        <f>Assumptions!M155</f>
        <v>400000</v>
      </c>
      <c r="N32" s="47">
        <f>Assumptions!N155</f>
        <v>400000</v>
      </c>
      <c r="O32" s="47">
        <f>Assumptions!O155</f>
        <v>400000</v>
      </c>
      <c r="P32" s="47">
        <f>Assumptions!P155</f>
        <v>300000</v>
      </c>
      <c r="Q32" s="47">
        <f>Assumptions!Q155</f>
        <v>300000</v>
      </c>
      <c r="S32" s="47">
        <f>Q32</f>
        <v>300000</v>
      </c>
      <c r="U32" s="47">
        <f>Assumptions!U155</f>
        <v>500000</v>
      </c>
      <c r="V32" s="47">
        <f>Assumptions!V155</f>
        <v>500000</v>
      </c>
      <c r="W32" s="47">
        <f>Assumptions!W155</f>
        <v>500000</v>
      </c>
      <c r="X32" s="47">
        <f>Assumptions!X155</f>
        <v>500000</v>
      </c>
      <c r="Y32" s="47">
        <f>Assumptions!Y155</f>
        <v>400000</v>
      </c>
      <c r="Z32" s="47">
        <f>Assumptions!Z155</f>
        <v>400000</v>
      </c>
      <c r="AA32" s="47">
        <f>Assumptions!AA155</f>
        <v>400000</v>
      </c>
      <c r="AB32" s="47">
        <f>Assumptions!AB155</f>
        <v>400000</v>
      </c>
      <c r="AC32" s="47">
        <f>Assumptions!AC155</f>
        <v>400000</v>
      </c>
      <c r="AD32" s="47">
        <f>Assumptions!AD155</f>
        <v>400000</v>
      </c>
      <c r="AE32" s="47">
        <f>Assumptions!AE155</f>
        <v>300000</v>
      </c>
      <c r="AF32" s="47">
        <f>Assumptions!AF155</f>
        <v>300000</v>
      </c>
      <c r="AH32" s="47">
        <f>AF32</f>
        <v>300000</v>
      </c>
      <c r="AJ32" s="47">
        <f>Assumptions!AJ155</f>
        <v>500000</v>
      </c>
      <c r="AK32" s="47">
        <f>Assumptions!AK155</f>
        <v>500000</v>
      </c>
      <c r="AL32" s="47">
        <f>Assumptions!AL155</f>
        <v>500000</v>
      </c>
      <c r="AM32" s="47">
        <f>Assumptions!AM155</f>
        <v>500000</v>
      </c>
      <c r="AN32" s="47">
        <f>Assumptions!AN155</f>
        <v>400000</v>
      </c>
      <c r="AO32" s="47">
        <f>Assumptions!AO155</f>
        <v>400000</v>
      </c>
      <c r="AP32" s="47">
        <f>Assumptions!AP155</f>
        <v>400000</v>
      </c>
      <c r="AQ32" s="47">
        <f>Assumptions!AQ155</f>
        <v>400000</v>
      </c>
      <c r="AR32" s="47">
        <f>Assumptions!AR155</f>
        <v>400000</v>
      </c>
      <c r="AS32" s="47">
        <f>Assumptions!AS155</f>
        <v>400000</v>
      </c>
      <c r="AT32" s="47">
        <f>Assumptions!AT155</f>
        <v>300000</v>
      </c>
      <c r="AU32" s="47">
        <f>Assumptions!AU155</f>
        <v>300000</v>
      </c>
      <c r="AW32" s="47">
        <f>AU32</f>
        <v>300000</v>
      </c>
      <c r="AY32" s="47">
        <f>Assumptions!AY155</f>
        <v>500000</v>
      </c>
      <c r="AZ32" s="47">
        <f>Assumptions!AZ155</f>
        <v>500000</v>
      </c>
      <c r="BA32" s="47">
        <f>Assumptions!BA155</f>
        <v>500000</v>
      </c>
      <c r="BB32" s="47">
        <f>Assumptions!BB155</f>
        <v>500000</v>
      </c>
      <c r="BC32" s="47">
        <f>Assumptions!BC155</f>
        <v>400000</v>
      </c>
      <c r="BD32" s="47">
        <f>Assumptions!BD155</f>
        <v>400000</v>
      </c>
      <c r="BE32" s="47">
        <f>Assumptions!BE155</f>
        <v>400000</v>
      </c>
      <c r="BF32" s="47">
        <f>Assumptions!BF155</f>
        <v>400000</v>
      </c>
      <c r="BG32" s="47">
        <f>Assumptions!BG155</f>
        <v>400000</v>
      </c>
      <c r="BH32" s="47">
        <f>Assumptions!BH155</f>
        <v>400000</v>
      </c>
      <c r="BI32" s="47">
        <f>Assumptions!BI155</f>
        <v>300000</v>
      </c>
      <c r="BJ32" s="47">
        <f>Assumptions!BJ155</f>
        <v>300000</v>
      </c>
      <c r="BL32" s="47">
        <f>BJ32</f>
        <v>300000</v>
      </c>
      <c r="BN32" s="47">
        <f>Assumptions!BN155</f>
        <v>500000</v>
      </c>
      <c r="BO32" s="47">
        <f>Assumptions!BO155</f>
        <v>500000</v>
      </c>
      <c r="BP32" s="47">
        <f>Assumptions!BP155</f>
        <v>500000</v>
      </c>
      <c r="BQ32" s="47">
        <f>Assumptions!BQ155</f>
        <v>500000</v>
      </c>
      <c r="BR32" s="47">
        <f>Assumptions!BR155</f>
        <v>400000</v>
      </c>
      <c r="BS32" s="47">
        <f>Assumptions!BS155</f>
        <v>400000</v>
      </c>
      <c r="BT32" s="47">
        <f>Assumptions!BT155</f>
        <v>400000</v>
      </c>
      <c r="BU32" s="47">
        <f>Assumptions!BU155</f>
        <v>400000</v>
      </c>
      <c r="BV32" s="47">
        <f>Assumptions!BV155</f>
        <v>400000</v>
      </c>
      <c r="BW32" s="47">
        <f>Assumptions!BW155</f>
        <v>400000</v>
      </c>
      <c r="BX32" s="47">
        <f>Assumptions!BX155</f>
        <v>300000</v>
      </c>
      <c r="BY32" s="47">
        <f>Assumptions!BY155</f>
        <v>300000</v>
      </c>
      <c r="CA32" s="47">
        <f>BY32</f>
        <v>300000</v>
      </c>
      <c r="CC32" s="47">
        <f>Assumptions!CC155</f>
        <v>500000</v>
      </c>
      <c r="CD32" s="47">
        <f>Assumptions!CD155</f>
        <v>500000</v>
      </c>
      <c r="CE32" s="47">
        <f>Assumptions!CE155</f>
        <v>500000</v>
      </c>
      <c r="CF32" s="47">
        <f>Assumptions!CF155</f>
        <v>500000</v>
      </c>
      <c r="CG32" s="47">
        <f>Assumptions!CG155</f>
        <v>400000</v>
      </c>
      <c r="CH32" s="47">
        <f>Assumptions!CH155</f>
        <v>400000</v>
      </c>
      <c r="CI32" s="47">
        <f>Assumptions!CI155</f>
        <v>400000</v>
      </c>
      <c r="CJ32" s="47">
        <f>Assumptions!CJ155</f>
        <v>400000</v>
      </c>
      <c r="CK32" s="47">
        <f>Assumptions!CK155</f>
        <v>400000</v>
      </c>
      <c r="CL32" s="47">
        <f>Assumptions!CL155</f>
        <v>400000</v>
      </c>
      <c r="CM32" s="47">
        <f>Assumptions!CM155</f>
        <v>300000</v>
      </c>
      <c r="CN32" s="47">
        <f>Assumptions!CN155</f>
        <v>300000</v>
      </c>
      <c r="CP32" s="47">
        <f>CN32</f>
        <v>300000</v>
      </c>
    </row>
    <row r="33" spans="1:94" s="47" customFormat="1" x14ac:dyDescent="0.35">
      <c r="A33" s="47" t="s">
        <v>167</v>
      </c>
      <c r="C33" s="47">
        <f>Assumptions!C186</f>
        <v>5550000</v>
      </c>
      <c r="D33" s="47">
        <f>Assumptions!D186</f>
        <v>3403542.5</v>
      </c>
      <c r="F33" s="47">
        <f>Assumptions!F186</f>
        <v>3224080.625</v>
      </c>
      <c r="G33" s="47">
        <f>Assumptions!G186</f>
        <v>3044618.75</v>
      </c>
      <c r="H33" s="47">
        <f>Assumptions!H186</f>
        <v>2865156.8750000005</v>
      </c>
      <c r="I33" s="47">
        <f>Assumptions!I186</f>
        <v>2685695</v>
      </c>
      <c r="J33" s="47">
        <f>Assumptions!J186</f>
        <v>2506233.125</v>
      </c>
      <c r="K33" s="47">
        <f>Assumptions!K186</f>
        <v>2326771.25</v>
      </c>
      <c r="L33" s="47">
        <f>Assumptions!L186</f>
        <v>2147309.375</v>
      </c>
      <c r="M33" s="47">
        <f>Assumptions!M186</f>
        <v>1967847.5</v>
      </c>
      <c r="N33" s="47">
        <f>Assumptions!N186</f>
        <v>1788385.625</v>
      </c>
      <c r="O33" s="47">
        <f>Assumptions!O186</f>
        <v>1608923.7499999998</v>
      </c>
      <c r="P33" s="47">
        <f>Assumptions!P186</f>
        <v>1429461.8749999998</v>
      </c>
      <c r="Q33" s="47">
        <f>Assumptions!Q186</f>
        <v>1249999.9999999998</v>
      </c>
      <c r="S33" s="47">
        <f>Q33</f>
        <v>1249999.9999999998</v>
      </c>
      <c r="U33" s="47">
        <f>Assumptions!U186</f>
        <v>0</v>
      </c>
      <c r="V33" s="47">
        <f>Assumptions!V186</f>
        <v>0</v>
      </c>
      <c r="W33" s="47">
        <f>Assumptions!W186</f>
        <v>0</v>
      </c>
      <c r="X33" s="47">
        <f>Assumptions!X186</f>
        <v>0</v>
      </c>
      <c r="Y33" s="47">
        <f>Assumptions!Y186</f>
        <v>0</v>
      </c>
      <c r="Z33" s="47">
        <f>Assumptions!Z186</f>
        <v>0</v>
      </c>
      <c r="AA33" s="47">
        <f>Assumptions!AA186</f>
        <v>0</v>
      </c>
      <c r="AB33" s="47">
        <f>Assumptions!AB186</f>
        <v>0</v>
      </c>
      <c r="AC33" s="47">
        <f>Assumptions!AC186</f>
        <v>0</v>
      </c>
      <c r="AD33" s="47">
        <f>Assumptions!AD186</f>
        <v>0</v>
      </c>
      <c r="AE33" s="47">
        <f>Assumptions!AE186</f>
        <v>0</v>
      </c>
      <c r="AF33" s="47">
        <f>Assumptions!AF186</f>
        <v>0</v>
      </c>
      <c r="AH33" s="47">
        <f>AF33</f>
        <v>0</v>
      </c>
      <c r="AJ33" s="47">
        <f>Assumptions!AJ186</f>
        <v>0</v>
      </c>
      <c r="AK33" s="47">
        <f>Assumptions!AK186</f>
        <v>0</v>
      </c>
      <c r="AL33" s="47">
        <f>Assumptions!AL186</f>
        <v>0</v>
      </c>
      <c r="AM33" s="47">
        <f>Assumptions!AM186</f>
        <v>0</v>
      </c>
      <c r="AN33" s="47">
        <f>Assumptions!AN186</f>
        <v>0</v>
      </c>
      <c r="AO33" s="47">
        <f>Assumptions!AO186</f>
        <v>0</v>
      </c>
      <c r="AP33" s="47">
        <f>Assumptions!AP186</f>
        <v>0</v>
      </c>
      <c r="AQ33" s="47">
        <f>Assumptions!AQ186</f>
        <v>0</v>
      </c>
      <c r="AR33" s="47">
        <f>Assumptions!AR186</f>
        <v>0</v>
      </c>
      <c r="AS33" s="47">
        <f>Assumptions!AS186</f>
        <v>0</v>
      </c>
      <c r="AT33" s="47">
        <f>Assumptions!AT186</f>
        <v>0</v>
      </c>
      <c r="AU33" s="47">
        <f>Assumptions!AU186</f>
        <v>0</v>
      </c>
      <c r="AW33" s="47">
        <f>AU33</f>
        <v>0</v>
      </c>
      <c r="AY33" s="47">
        <f>Assumptions!AY186</f>
        <v>0</v>
      </c>
      <c r="AZ33" s="47">
        <f>Assumptions!AZ186</f>
        <v>0</v>
      </c>
      <c r="BA33" s="47">
        <f>Assumptions!BA186</f>
        <v>0</v>
      </c>
      <c r="BB33" s="47">
        <f>Assumptions!BB186</f>
        <v>0</v>
      </c>
      <c r="BC33" s="47">
        <f>Assumptions!BC186</f>
        <v>0</v>
      </c>
      <c r="BD33" s="47">
        <f>Assumptions!BD186</f>
        <v>0</v>
      </c>
      <c r="BE33" s="47">
        <f>Assumptions!BE186</f>
        <v>0</v>
      </c>
      <c r="BF33" s="47">
        <f>Assumptions!BF186</f>
        <v>0</v>
      </c>
      <c r="BG33" s="47">
        <f>Assumptions!BG186</f>
        <v>0</v>
      </c>
      <c r="BH33" s="47">
        <f>Assumptions!BH186</f>
        <v>0</v>
      </c>
      <c r="BI33" s="47">
        <f>Assumptions!BI186</f>
        <v>0</v>
      </c>
      <c r="BJ33" s="47">
        <f>Assumptions!BJ186</f>
        <v>0</v>
      </c>
      <c r="BL33" s="47">
        <f>BJ33</f>
        <v>0</v>
      </c>
      <c r="BN33" s="47">
        <f>Assumptions!BN186</f>
        <v>0</v>
      </c>
      <c r="BO33" s="47">
        <f>Assumptions!BO186</f>
        <v>0</v>
      </c>
      <c r="BP33" s="47">
        <f>Assumptions!BP186</f>
        <v>0</v>
      </c>
      <c r="BQ33" s="47">
        <f>Assumptions!BQ186</f>
        <v>0</v>
      </c>
      <c r="BR33" s="47">
        <f>Assumptions!BR186</f>
        <v>0</v>
      </c>
      <c r="BS33" s="47">
        <f>Assumptions!BS186</f>
        <v>0</v>
      </c>
      <c r="BT33" s="47">
        <f>Assumptions!BT186</f>
        <v>0</v>
      </c>
      <c r="BU33" s="47">
        <f>Assumptions!BU186</f>
        <v>0</v>
      </c>
      <c r="BV33" s="47">
        <f>Assumptions!BV186</f>
        <v>0</v>
      </c>
      <c r="BW33" s="47">
        <f>Assumptions!BW186</f>
        <v>0</v>
      </c>
      <c r="BX33" s="47">
        <f>Assumptions!BX186</f>
        <v>0</v>
      </c>
      <c r="BY33" s="47">
        <f>Assumptions!BY186</f>
        <v>0</v>
      </c>
      <c r="CA33" s="47">
        <f>BY33</f>
        <v>0</v>
      </c>
      <c r="CC33" s="47">
        <f>Assumptions!CC186</f>
        <v>0</v>
      </c>
      <c r="CD33" s="47">
        <f>Assumptions!CD186</f>
        <v>0</v>
      </c>
      <c r="CE33" s="47">
        <f>Assumptions!CE186</f>
        <v>0</v>
      </c>
      <c r="CF33" s="47">
        <f>Assumptions!CF186</f>
        <v>0</v>
      </c>
      <c r="CG33" s="47">
        <f>Assumptions!CG186</f>
        <v>0</v>
      </c>
      <c r="CH33" s="47">
        <f>Assumptions!CH186</f>
        <v>0</v>
      </c>
      <c r="CI33" s="47">
        <f>Assumptions!CI186</f>
        <v>0</v>
      </c>
      <c r="CJ33" s="47">
        <f>Assumptions!CJ186</f>
        <v>0</v>
      </c>
      <c r="CK33" s="47">
        <f>Assumptions!CK186</f>
        <v>0</v>
      </c>
      <c r="CL33" s="47">
        <f>Assumptions!CL186</f>
        <v>0</v>
      </c>
      <c r="CM33" s="47">
        <f>Assumptions!CM186</f>
        <v>0</v>
      </c>
      <c r="CN33" s="47">
        <f>Assumptions!CN186</f>
        <v>0</v>
      </c>
      <c r="CP33" s="47">
        <f>CN33</f>
        <v>0</v>
      </c>
    </row>
    <row r="34" spans="1:94" s="48" customFormat="1" x14ac:dyDescent="0.35"/>
    <row r="35" spans="1:94" s="47" customFormat="1" x14ac:dyDescent="0.35"/>
    <row r="36" spans="1:94" s="50" customFormat="1" x14ac:dyDescent="0.35">
      <c r="A36" s="50" t="s">
        <v>5</v>
      </c>
      <c r="C36" s="50">
        <f>SUM(C29:C35)</f>
        <v>8022046.291666666</v>
      </c>
      <c r="D36" s="50">
        <f>SUM(D29:D35)</f>
        <v>6275588.791666666</v>
      </c>
      <c r="F36" s="50">
        <f t="shared" ref="F36:P36" si="30">SUM(F29:F35)</f>
        <v>5394316.770833333</v>
      </c>
      <c r="G36" s="50">
        <f t="shared" si="30"/>
        <v>5032385.75</v>
      </c>
      <c r="H36" s="50">
        <f t="shared" si="30"/>
        <v>5187891.875</v>
      </c>
      <c r="I36" s="50">
        <f t="shared" si="30"/>
        <v>5025404.9336500019</v>
      </c>
      <c r="J36" s="50">
        <f t="shared" si="30"/>
        <v>5238833.8955500014</v>
      </c>
      <c r="K36" s="50">
        <f t="shared" si="30"/>
        <v>5302239.25</v>
      </c>
      <c r="L36" s="50">
        <f t="shared" si="30"/>
        <v>4991751.375</v>
      </c>
      <c r="M36" s="50">
        <f t="shared" si="30"/>
        <v>4402753.5</v>
      </c>
      <c r="N36" s="50">
        <f t="shared" si="30"/>
        <v>3944781.625</v>
      </c>
      <c r="O36" s="50">
        <f t="shared" si="30"/>
        <v>3765319.75</v>
      </c>
      <c r="P36" s="50">
        <f t="shared" si="30"/>
        <v>3150889.875</v>
      </c>
      <c r="Q36" s="50">
        <f>SUM(Q29:Q35)</f>
        <v>2883332.5922133047</v>
      </c>
      <c r="S36" s="50">
        <f>SUM(S29:S35)</f>
        <v>2883332.5922133047</v>
      </c>
      <c r="U36" s="50">
        <f>SUM(U30:U35)</f>
        <v>1003913.2513761468</v>
      </c>
      <c r="V36" s="50">
        <f t="shared" ref="V36:AF36" si="31">SUM(V29:V35)</f>
        <v>2084323.666055046</v>
      </c>
      <c r="W36" s="50">
        <f t="shared" si="31"/>
        <v>2448427.1376146791</v>
      </c>
      <c r="X36" s="50">
        <f t="shared" si="31"/>
        <v>2357401.2697247714</v>
      </c>
      <c r="Y36" s="50">
        <f t="shared" si="31"/>
        <v>2773214.5211009183</v>
      </c>
      <c r="Z36" s="50">
        <f t="shared" si="31"/>
        <v>3167659.9486238537</v>
      </c>
      <c r="AA36" s="50">
        <f t="shared" si="31"/>
        <v>3046292.1247706427</v>
      </c>
      <c r="AB36" s="50">
        <f t="shared" si="31"/>
        <v>2621504.7412844039</v>
      </c>
      <c r="AC36" s="50">
        <f t="shared" si="31"/>
        <v>2318085.1816513762</v>
      </c>
      <c r="AD36" s="50">
        <f t="shared" si="31"/>
        <v>2318085.1816513762</v>
      </c>
      <c r="AE36" s="50">
        <f t="shared" si="31"/>
        <v>1853981.7100917434</v>
      </c>
      <c r="AF36" s="50">
        <f t="shared" si="31"/>
        <v>1383681.3926605505</v>
      </c>
      <c r="AH36" s="50">
        <f>SUM(AH29:AH35)</f>
        <v>1383681.3926605505</v>
      </c>
      <c r="AJ36" s="50">
        <f t="shared" ref="AJ36:AU36" si="32">SUM(AJ29:AJ35)</f>
        <v>1029703.9139449542</v>
      </c>
      <c r="AK36" s="50">
        <f t="shared" si="32"/>
        <v>2164729.8493577982</v>
      </c>
      <c r="AL36" s="50">
        <f t="shared" si="32"/>
        <v>2547038.4944954128</v>
      </c>
      <c r="AM36" s="50">
        <f t="shared" si="32"/>
        <v>2451461.3332110094</v>
      </c>
      <c r="AN36" s="50">
        <f t="shared" si="32"/>
        <v>2893065.2471559639</v>
      </c>
      <c r="AO36" s="50">
        <f t="shared" si="32"/>
        <v>3307232.9460550463</v>
      </c>
      <c r="AP36" s="50">
        <f t="shared" si="32"/>
        <v>3179796.7310091751</v>
      </c>
      <c r="AQ36" s="50">
        <f t="shared" si="32"/>
        <v>2733769.9783486244</v>
      </c>
      <c r="AR36" s="50">
        <f t="shared" si="32"/>
        <v>2415179.4407339455</v>
      </c>
      <c r="AS36" s="50">
        <f t="shared" si="32"/>
        <v>2415179.4407339455</v>
      </c>
      <c r="AT36" s="50">
        <f t="shared" si="32"/>
        <v>1932870.7955963307</v>
      </c>
      <c r="AU36" s="50">
        <f t="shared" si="32"/>
        <v>1439055.4622935783</v>
      </c>
      <c r="AW36" s="50">
        <f>SUM(AW29:AW35)</f>
        <v>1439055.4622935783</v>
      </c>
      <c r="AY36" s="50">
        <f t="shared" ref="AY36:BJ36" si="33">SUM(AY29:AY35)</f>
        <v>1056784.109642202</v>
      </c>
      <c r="AZ36" s="50">
        <f t="shared" si="33"/>
        <v>2249156.3418256883</v>
      </c>
      <c r="BA36" s="50">
        <f t="shared" si="33"/>
        <v>2650580.4192201835</v>
      </c>
      <c r="BB36" s="50">
        <f t="shared" si="33"/>
        <v>2550224.3998715598</v>
      </c>
      <c r="BC36" s="50">
        <f t="shared" si="33"/>
        <v>3018908.5095137623</v>
      </c>
      <c r="BD36" s="50">
        <f t="shared" si="33"/>
        <v>3453784.5933577991</v>
      </c>
      <c r="BE36" s="50">
        <f t="shared" si="33"/>
        <v>3319976.5675596339</v>
      </c>
      <c r="BF36" s="50">
        <f t="shared" si="33"/>
        <v>2851648.4772660555</v>
      </c>
      <c r="BG36" s="50">
        <f t="shared" si="33"/>
        <v>2517128.4127706424</v>
      </c>
      <c r="BH36" s="50">
        <f t="shared" si="33"/>
        <v>2517128.4127706424</v>
      </c>
      <c r="BI36" s="50">
        <f t="shared" si="33"/>
        <v>2015704.3353761469</v>
      </c>
      <c r="BJ36" s="50">
        <f t="shared" si="33"/>
        <v>1497198.235408257</v>
      </c>
      <c r="BL36" s="50">
        <f>SUM(BL29:BL35)</f>
        <v>1497198.235408257</v>
      </c>
      <c r="BN36" s="50">
        <f t="shared" ref="BN36:BY36" si="34">SUM(BN29:BN35)</f>
        <v>1085218.315124312</v>
      </c>
      <c r="BO36" s="50">
        <f t="shared" si="34"/>
        <v>2337804.1589169726</v>
      </c>
      <c r="BP36" s="50">
        <f t="shared" si="34"/>
        <v>2759299.4401811929</v>
      </c>
      <c r="BQ36" s="50">
        <f t="shared" si="34"/>
        <v>2653925.6198651376</v>
      </c>
      <c r="BR36" s="50">
        <f t="shared" si="34"/>
        <v>3151043.93498945</v>
      </c>
      <c r="BS36" s="50">
        <f t="shared" si="34"/>
        <v>3607663.8230256895</v>
      </c>
      <c r="BT36" s="50">
        <f t="shared" si="34"/>
        <v>3467165.395937616</v>
      </c>
      <c r="BU36" s="50">
        <f t="shared" si="34"/>
        <v>2975420.9011293589</v>
      </c>
      <c r="BV36" s="50">
        <f t="shared" si="34"/>
        <v>2624174.8334091748</v>
      </c>
      <c r="BW36" s="50">
        <f t="shared" si="34"/>
        <v>2624174.8334091748</v>
      </c>
      <c r="BX36" s="50">
        <f t="shared" si="34"/>
        <v>2102679.5521449549</v>
      </c>
      <c r="BY36" s="50">
        <f t="shared" si="34"/>
        <v>1558248.1471786702</v>
      </c>
      <c r="CA36" s="50">
        <f>SUM(CA29:CA35)</f>
        <v>1558248.1471786702</v>
      </c>
      <c r="CC36" s="50">
        <f t="shared" ref="CC36:CN36" si="35">SUM(CC29:CC35)</f>
        <v>1115074.2308805278</v>
      </c>
      <c r="CD36" s="50">
        <f t="shared" si="35"/>
        <v>2430884.3668628214</v>
      </c>
      <c r="CE36" s="50">
        <f t="shared" si="35"/>
        <v>2873454.4121902524</v>
      </c>
      <c r="CF36" s="50">
        <f t="shared" si="35"/>
        <v>2762811.9008583953</v>
      </c>
      <c r="CG36" s="50">
        <f t="shared" si="35"/>
        <v>3289786.1317389235</v>
      </c>
      <c r="CH36" s="50">
        <f t="shared" si="35"/>
        <v>3769237.0141769736</v>
      </c>
      <c r="CI36" s="50">
        <f t="shared" si="35"/>
        <v>3621713.6657344969</v>
      </c>
      <c r="CJ36" s="50">
        <f t="shared" si="35"/>
        <v>3105381.9461858268</v>
      </c>
      <c r="CK36" s="50">
        <f t="shared" si="35"/>
        <v>2736573.5750796339</v>
      </c>
      <c r="CL36" s="50">
        <f t="shared" si="35"/>
        <v>2736573.5750796339</v>
      </c>
      <c r="CM36" s="50">
        <f t="shared" si="35"/>
        <v>2194003.5297522023</v>
      </c>
      <c r="CN36" s="50">
        <f t="shared" si="35"/>
        <v>1622350.5545376039</v>
      </c>
      <c r="CP36" s="50">
        <f>SUM(CP29:CP35)</f>
        <v>1622350.5545376039</v>
      </c>
    </row>
    <row r="37" spans="1:94" s="47" customFormat="1" x14ac:dyDescent="0.35"/>
    <row r="38" spans="1:94" s="47" customFormat="1" x14ac:dyDescent="0.35">
      <c r="A38" s="47" t="s">
        <v>168</v>
      </c>
      <c r="C38" s="47">
        <f>Assumptions!C198</f>
        <v>0</v>
      </c>
      <c r="D38" s="47">
        <f>Assumptions!D198</f>
        <v>600000</v>
      </c>
      <c r="F38" s="47">
        <f>Assumptions!F198</f>
        <v>550000</v>
      </c>
      <c r="G38" s="47">
        <f>Assumptions!G198</f>
        <v>500000</v>
      </c>
      <c r="H38" s="47">
        <f>Assumptions!H198</f>
        <v>450000</v>
      </c>
      <c r="I38" s="47">
        <f>Assumptions!I198</f>
        <v>400000</v>
      </c>
      <c r="J38" s="47">
        <f>Assumptions!J198</f>
        <v>350000</v>
      </c>
      <c r="K38" s="47">
        <f>Assumptions!K198</f>
        <v>300000</v>
      </c>
      <c r="L38" s="47">
        <f>Assumptions!L198</f>
        <v>250000</v>
      </c>
      <c r="M38" s="47">
        <f>Assumptions!M198</f>
        <v>200000</v>
      </c>
      <c r="N38" s="47">
        <f>Assumptions!N198</f>
        <v>150000</v>
      </c>
      <c r="O38" s="47">
        <f>Assumptions!O198</f>
        <v>100000</v>
      </c>
      <c r="P38" s="47">
        <f>Assumptions!P198</f>
        <v>50000</v>
      </c>
      <c r="Q38" s="47">
        <f>Assumptions!Q198</f>
        <v>0</v>
      </c>
      <c r="S38" s="47">
        <f>Q38</f>
        <v>0</v>
      </c>
      <c r="U38" s="47">
        <f>Assumptions!U198</f>
        <v>0</v>
      </c>
      <c r="V38" s="47">
        <f>Assumptions!V198</f>
        <v>0</v>
      </c>
      <c r="W38" s="47">
        <f>Assumptions!W198</f>
        <v>0</v>
      </c>
      <c r="X38" s="47">
        <f>Assumptions!X198</f>
        <v>0</v>
      </c>
      <c r="Y38" s="47">
        <f>Assumptions!Y198</f>
        <v>0</v>
      </c>
      <c r="Z38" s="47">
        <f>Assumptions!Z198</f>
        <v>0</v>
      </c>
      <c r="AA38" s="47">
        <f>Assumptions!AA198</f>
        <v>0</v>
      </c>
      <c r="AB38" s="47">
        <f>Assumptions!AB198</f>
        <v>0</v>
      </c>
      <c r="AC38" s="47">
        <f>Assumptions!AC198</f>
        <v>0</v>
      </c>
      <c r="AD38" s="47">
        <f>Assumptions!AD198</f>
        <v>0</v>
      </c>
      <c r="AE38" s="47">
        <f>Assumptions!AE198</f>
        <v>0</v>
      </c>
      <c r="AF38" s="47">
        <f>Assumptions!AF198</f>
        <v>0</v>
      </c>
      <c r="AH38" s="47">
        <f>AF38</f>
        <v>0</v>
      </c>
      <c r="AJ38" s="47">
        <f>Assumptions!AJ198</f>
        <v>0</v>
      </c>
      <c r="AK38" s="47">
        <f>Assumptions!AK198</f>
        <v>0</v>
      </c>
      <c r="AL38" s="47">
        <f>Assumptions!AL198</f>
        <v>0</v>
      </c>
      <c r="AM38" s="47">
        <f>Assumptions!AM198</f>
        <v>0</v>
      </c>
      <c r="AN38" s="47">
        <f>Assumptions!AN198</f>
        <v>0</v>
      </c>
      <c r="AO38" s="47">
        <f>Assumptions!AO198</f>
        <v>0</v>
      </c>
      <c r="AP38" s="47">
        <f>Assumptions!AP198</f>
        <v>0</v>
      </c>
      <c r="AQ38" s="47">
        <f>Assumptions!AQ198</f>
        <v>0</v>
      </c>
      <c r="AR38" s="47">
        <f>Assumptions!AR198</f>
        <v>0</v>
      </c>
      <c r="AS38" s="47">
        <f>Assumptions!AS198</f>
        <v>0</v>
      </c>
      <c r="AT38" s="47">
        <f>Assumptions!AT198</f>
        <v>0</v>
      </c>
      <c r="AU38" s="47">
        <f>Assumptions!AU198</f>
        <v>0</v>
      </c>
      <c r="AW38" s="47">
        <f>AU38</f>
        <v>0</v>
      </c>
      <c r="AY38" s="47">
        <f>Assumptions!AY198</f>
        <v>0</v>
      </c>
      <c r="AZ38" s="47">
        <f>Assumptions!AZ198</f>
        <v>0</v>
      </c>
      <c r="BA38" s="47">
        <f>Assumptions!BA198</f>
        <v>0</v>
      </c>
      <c r="BB38" s="47">
        <f>Assumptions!BB198</f>
        <v>0</v>
      </c>
      <c r="BC38" s="47">
        <f>Assumptions!BC198</f>
        <v>0</v>
      </c>
      <c r="BD38" s="47">
        <f>Assumptions!BD198</f>
        <v>0</v>
      </c>
      <c r="BE38" s="47">
        <f>Assumptions!BE198</f>
        <v>0</v>
      </c>
      <c r="BF38" s="47">
        <f>Assumptions!BF198</f>
        <v>0</v>
      </c>
      <c r="BG38" s="47">
        <f>Assumptions!BG198</f>
        <v>0</v>
      </c>
      <c r="BH38" s="47">
        <f>Assumptions!BH198</f>
        <v>0</v>
      </c>
      <c r="BI38" s="47">
        <f>Assumptions!BI198</f>
        <v>0</v>
      </c>
      <c r="BJ38" s="47">
        <f>Assumptions!BJ198</f>
        <v>0</v>
      </c>
      <c r="BL38" s="47">
        <f>BJ38</f>
        <v>0</v>
      </c>
      <c r="BN38" s="47">
        <f>Assumptions!BN198</f>
        <v>0</v>
      </c>
      <c r="BO38" s="47">
        <f>Assumptions!BO198</f>
        <v>0</v>
      </c>
      <c r="BP38" s="47">
        <f>Assumptions!BP198</f>
        <v>0</v>
      </c>
      <c r="BQ38" s="47">
        <f>Assumptions!BQ198</f>
        <v>0</v>
      </c>
      <c r="BR38" s="47">
        <f>Assumptions!BR198</f>
        <v>0</v>
      </c>
      <c r="BS38" s="47">
        <f>Assumptions!BS198</f>
        <v>0</v>
      </c>
      <c r="BT38" s="47">
        <f>Assumptions!BT198</f>
        <v>0</v>
      </c>
      <c r="BU38" s="47">
        <f>Assumptions!BU198</f>
        <v>0</v>
      </c>
      <c r="BV38" s="47">
        <f>Assumptions!BV198</f>
        <v>0</v>
      </c>
      <c r="BW38" s="47">
        <f>Assumptions!BW198</f>
        <v>0</v>
      </c>
      <c r="BX38" s="47">
        <f>Assumptions!BX198</f>
        <v>0</v>
      </c>
      <c r="BY38" s="47">
        <f>Assumptions!BY198</f>
        <v>0</v>
      </c>
      <c r="CA38" s="47">
        <f>BY38</f>
        <v>0</v>
      </c>
      <c r="CC38" s="47">
        <f>Assumptions!CC198</f>
        <v>0</v>
      </c>
      <c r="CD38" s="47">
        <f>Assumptions!CD198</f>
        <v>0</v>
      </c>
      <c r="CE38" s="47">
        <f>Assumptions!CE198</f>
        <v>0</v>
      </c>
      <c r="CF38" s="47">
        <f>Assumptions!CF198</f>
        <v>0</v>
      </c>
      <c r="CG38" s="47">
        <f>Assumptions!CG198</f>
        <v>0</v>
      </c>
      <c r="CH38" s="47">
        <f>Assumptions!CH198</f>
        <v>0</v>
      </c>
      <c r="CI38" s="47">
        <f>Assumptions!CI198</f>
        <v>0</v>
      </c>
      <c r="CJ38" s="47">
        <f>Assumptions!CJ198</f>
        <v>0</v>
      </c>
      <c r="CK38" s="47">
        <f>Assumptions!CK198</f>
        <v>0</v>
      </c>
      <c r="CL38" s="47">
        <f>Assumptions!CL198</f>
        <v>0</v>
      </c>
      <c r="CM38" s="47">
        <f>Assumptions!CM198</f>
        <v>0</v>
      </c>
      <c r="CN38" s="47">
        <f>Assumptions!CN198</f>
        <v>0</v>
      </c>
      <c r="CP38" s="47">
        <f>CN38</f>
        <v>0</v>
      </c>
    </row>
    <row r="39" spans="1:94" s="47" customFormat="1" x14ac:dyDescent="0.35">
      <c r="A39" s="47" t="s">
        <v>162</v>
      </c>
      <c r="C39" s="47">
        <f>Assumptions!C212</f>
        <v>2000000</v>
      </c>
      <c r="D39" s="47">
        <f>Assumptions!D212</f>
        <v>1000000</v>
      </c>
      <c r="F39" s="47">
        <f>Assumptions!F212</f>
        <v>1000000</v>
      </c>
      <c r="G39" s="47">
        <f>Assumptions!G212</f>
        <v>1000000</v>
      </c>
      <c r="H39" s="47">
        <f>Assumptions!H212</f>
        <v>1000000</v>
      </c>
      <c r="I39" s="47">
        <f>Assumptions!I212</f>
        <v>1000000</v>
      </c>
      <c r="J39" s="47">
        <f>Assumptions!J212</f>
        <v>1000000</v>
      </c>
      <c r="K39" s="47">
        <f>Assumptions!K212</f>
        <v>1000000</v>
      </c>
      <c r="L39" s="47">
        <f>Assumptions!L212</f>
        <v>500000</v>
      </c>
      <c r="M39" s="47">
        <f>Assumptions!M212</f>
        <v>500000</v>
      </c>
      <c r="N39" s="47">
        <f>Assumptions!N212</f>
        <v>500000</v>
      </c>
      <c r="O39" s="47">
        <f>Assumptions!O212</f>
        <v>500000</v>
      </c>
      <c r="P39" s="47">
        <f>Assumptions!P212</f>
        <v>500000</v>
      </c>
      <c r="Q39" s="47">
        <f>Assumptions!Q212</f>
        <v>0</v>
      </c>
      <c r="S39" s="47">
        <f>Q39</f>
        <v>0</v>
      </c>
      <c r="U39" s="47">
        <f>Assumptions!U212</f>
        <v>0</v>
      </c>
      <c r="V39" s="47">
        <f>Assumptions!V212</f>
        <v>0</v>
      </c>
      <c r="W39" s="47">
        <f>Assumptions!W212</f>
        <v>0</v>
      </c>
      <c r="X39" s="47">
        <f>Assumptions!X212</f>
        <v>0</v>
      </c>
      <c r="Y39" s="47">
        <f>Assumptions!Y212</f>
        <v>0</v>
      </c>
      <c r="Z39" s="47">
        <f>Assumptions!Z212</f>
        <v>0</v>
      </c>
      <c r="AA39" s="47">
        <f>Assumptions!AA212</f>
        <v>0</v>
      </c>
      <c r="AB39" s="47">
        <f>Assumptions!AB212</f>
        <v>0</v>
      </c>
      <c r="AC39" s="47">
        <f>Assumptions!AC212</f>
        <v>0</v>
      </c>
      <c r="AD39" s="47">
        <f>Assumptions!AD212</f>
        <v>0</v>
      </c>
      <c r="AE39" s="47">
        <f>Assumptions!AE212</f>
        <v>0</v>
      </c>
      <c r="AF39" s="47">
        <f>Assumptions!AF212</f>
        <v>0</v>
      </c>
      <c r="AH39" s="47">
        <f>AF39</f>
        <v>0</v>
      </c>
      <c r="AJ39" s="47">
        <f>Assumptions!AJ212</f>
        <v>0</v>
      </c>
      <c r="AK39" s="47">
        <f>Assumptions!AK212</f>
        <v>0</v>
      </c>
      <c r="AL39" s="47">
        <f>Assumptions!AL212</f>
        <v>0</v>
      </c>
      <c r="AM39" s="47">
        <f>Assumptions!AM212</f>
        <v>0</v>
      </c>
      <c r="AN39" s="47">
        <f>Assumptions!AN212</f>
        <v>0</v>
      </c>
      <c r="AO39" s="47">
        <f>Assumptions!AO212</f>
        <v>0</v>
      </c>
      <c r="AP39" s="47">
        <f>Assumptions!AP212</f>
        <v>0</v>
      </c>
      <c r="AQ39" s="47">
        <f>Assumptions!AQ212</f>
        <v>0</v>
      </c>
      <c r="AR39" s="47">
        <f>Assumptions!AR212</f>
        <v>0</v>
      </c>
      <c r="AS39" s="47">
        <f>Assumptions!AS212</f>
        <v>0</v>
      </c>
      <c r="AT39" s="47">
        <f>Assumptions!AT212</f>
        <v>0</v>
      </c>
      <c r="AU39" s="47">
        <f>Assumptions!AU212</f>
        <v>0</v>
      </c>
      <c r="AW39" s="47">
        <f>AU39</f>
        <v>0</v>
      </c>
      <c r="AY39" s="47">
        <f>Assumptions!AY212</f>
        <v>0</v>
      </c>
      <c r="AZ39" s="47">
        <f>Assumptions!AZ212</f>
        <v>0</v>
      </c>
      <c r="BA39" s="47">
        <f>Assumptions!BA212</f>
        <v>0</v>
      </c>
      <c r="BB39" s="47">
        <f>Assumptions!BB212</f>
        <v>0</v>
      </c>
      <c r="BC39" s="47">
        <f>Assumptions!BC212</f>
        <v>0</v>
      </c>
      <c r="BD39" s="47">
        <f>Assumptions!BD212</f>
        <v>0</v>
      </c>
      <c r="BE39" s="47">
        <f>Assumptions!BE212</f>
        <v>0</v>
      </c>
      <c r="BF39" s="47">
        <f>Assumptions!BF212</f>
        <v>0</v>
      </c>
      <c r="BG39" s="47">
        <f>Assumptions!BG212</f>
        <v>0</v>
      </c>
      <c r="BH39" s="47">
        <f>Assumptions!BH212</f>
        <v>0</v>
      </c>
      <c r="BI39" s="47">
        <f>Assumptions!BI212</f>
        <v>0</v>
      </c>
      <c r="BJ39" s="47">
        <f>Assumptions!BJ212</f>
        <v>0</v>
      </c>
      <c r="BL39" s="47">
        <f>BJ39</f>
        <v>0</v>
      </c>
      <c r="BN39" s="47">
        <f>Assumptions!BN212</f>
        <v>0</v>
      </c>
      <c r="BO39" s="47">
        <f>Assumptions!BO212</f>
        <v>0</v>
      </c>
      <c r="BP39" s="47">
        <f>Assumptions!BP212</f>
        <v>0</v>
      </c>
      <c r="BQ39" s="47">
        <f>Assumptions!BQ212</f>
        <v>0</v>
      </c>
      <c r="BR39" s="47">
        <f>Assumptions!BR212</f>
        <v>0</v>
      </c>
      <c r="BS39" s="47">
        <f>Assumptions!BS212</f>
        <v>0</v>
      </c>
      <c r="BT39" s="47">
        <f>Assumptions!BT212</f>
        <v>0</v>
      </c>
      <c r="BU39" s="47">
        <f>Assumptions!BU212</f>
        <v>0</v>
      </c>
      <c r="BV39" s="47">
        <f>Assumptions!BV212</f>
        <v>0</v>
      </c>
      <c r="BW39" s="47">
        <f>Assumptions!BW212</f>
        <v>0</v>
      </c>
      <c r="BX39" s="47">
        <f>Assumptions!BX212</f>
        <v>0</v>
      </c>
      <c r="BY39" s="47">
        <f>Assumptions!BY212</f>
        <v>0</v>
      </c>
      <c r="CA39" s="47">
        <f>BY39</f>
        <v>0</v>
      </c>
      <c r="CC39" s="47">
        <f>Assumptions!CC212</f>
        <v>0</v>
      </c>
      <c r="CD39" s="47">
        <f>Assumptions!CD212</f>
        <v>0</v>
      </c>
      <c r="CE39" s="47">
        <f>Assumptions!CE212</f>
        <v>0</v>
      </c>
      <c r="CF39" s="47">
        <f>Assumptions!CF212</f>
        <v>0</v>
      </c>
      <c r="CG39" s="47">
        <f>Assumptions!CG212</f>
        <v>0</v>
      </c>
      <c r="CH39" s="47">
        <f>Assumptions!CH212</f>
        <v>0</v>
      </c>
      <c r="CI39" s="47">
        <f>Assumptions!CI212</f>
        <v>0</v>
      </c>
      <c r="CJ39" s="47">
        <f>Assumptions!CJ212</f>
        <v>0</v>
      </c>
      <c r="CK39" s="47">
        <f>Assumptions!CK212</f>
        <v>0</v>
      </c>
      <c r="CL39" s="47">
        <f>Assumptions!CL212</f>
        <v>0</v>
      </c>
      <c r="CM39" s="47">
        <f>Assumptions!CM212</f>
        <v>0</v>
      </c>
      <c r="CN39" s="47">
        <f>Assumptions!CN212</f>
        <v>0</v>
      </c>
      <c r="CP39" s="47">
        <f>CN39</f>
        <v>0</v>
      </c>
    </row>
    <row r="40" spans="1:94" s="48" customFormat="1" x14ac:dyDescent="0.35"/>
    <row r="41" spans="1:94" s="47" customFormat="1" x14ac:dyDescent="0.35"/>
    <row r="42" spans="1:94" s="50" customFormat="1" x14ac:dyDescent="0.35">
      <c r="A42" s="50" t="s">
        <v>82</v>
      </c>
      <c r="C42" s="50">
        <f>SUM(C37:C41)</f>
        <v>2000000</v>
      </c>
      <c r="D42" s="50">
        <f>SUM(D38:D41)</f>
        <v>1600000</v>
      </c>
      <c r="F42" s="50">
        <f t="shared" ref="F42:S42" si="36">SUM(F38:F41)</f>
        <v>1550000</v>
      </c>
      <c r="G42" s="50">
        <f t="shared" si="36"/>
        <v>1500000</v>
      </c>
      <c r="H42" s="50">
        <f t="shared" si="36"/>
        <v>1450000</v>
      </c>
      <c r="I42" s="50">
        <f t="shared" si="36"/>
        <v>1400000</v>
      </c>
      <c r="J42" s="50">
        <f t="shared" si="36"/>
        <v>1350000</v>
      </c>
      <c r="K42" s="50">
        <f t="shared" si="36"/>
        <v>1300000</v>
      </c>
      <c r="L42" s="50">
        <f t="shared" si="36"/>
        <v>750000</v>
      </c>
      <c r="M42" s="50">
        <f t="shared" si="36"/>
        <v>700000</v>
      </c>
      <c r="N42" s="50">
        <f t="shared" si="36"/>
        <v>650000</v>
      </c>
      <c r="O42" s="50">
        <f t="shared" si="36"/>
        <v>600000</v>
      </c>
      <c r="P42" s="50">
        <f t="shared" si="36"/>
        <v>550000</v>
      </c>
      <c r="Q42" s="50">
        <f t="shared" si="36"/>
        <v>0</v>
      </c>
      <c r="S42" s="50">
        <f t="shared" si="36"/>
        <v>0</v>
      </c>
      <c r="U42" s="50">
        <f t="shared" ref="U42:AF42" si="37">SUM(U38:U41)</f>
        <v>0</v>
      </c>
      <c r="V42" s="50">
        <f t="shared" si="37"/>
        <v>0</v>
      </c>
      <c r="W42" s="50">
        <f t="shared" si="37"/>
        <v>0</v>
      </c>
      <c r="X42" s="50">
        <f t="shared" si="37"/>
        <v>0</v>
      </c>
      <c r="Y42" s="50">
        <f t="shared" si="37"/>
        <v>0</v>
      </c>
      <c r="Z42" s="50">
        <f t="shared" si="37"/>
        <v>0</v>
      </c>
      <c r="AA42" s="50">
        <f t="shared" si="37"/>
        <v>0</v>
      </c>
      <c r="AB42" s="50">
        <f t="shared" si="37"/>
        <v>0</v>
      </c>
      <c r="AC42" s="50">
        <f t="shared" si="37"/>
        <v>0</v>
      </c>
      <c r="AD42" s="50">
        <f t="shared" si="37"/>
        <v>0</v>
      </c>
      <c r="AE42" s="50">
        <f t="shared" si="37"/>
        <v>0</v>
      </c>
      <c r="AF42" s="50">
        <f t="shared" si="37"/>
        <v>0</v>
      </c>
      <c r="AH42" s="50">
        <f>SUM(AH38:AH41)</f>
        <v>0</v>
      </c>
      <c r="AJ42" s="50">
        <f t="shared" ref="AJ42:AU42" si="38">SUM(AJ38:AJ41)</f>
        <v>0</v>
      </c>
      <c r="AK42" s="50">
        <f t="shared" si="38"/>
        <v>0</v>
      </c>
      <c r="AL42" s="50">
        <f t="shared" si="38"/>
        <v>0</v>
      </c>
      <c r="AM42" s="50">
        <f t="shared" si="38"/>
        <v>0</v>
      </c>
      <c r="AN42" s="50">
        <f t="shared" si="38"/>
        <v>0</v>
      </c>
      <c r="AO42" s="50">
        <f t="shared" si="38"/>
        <v>0</v>
      </c>
      <c r="AP42" s="50">
        <f t="shared" si="38"/>
        <v>0</v>
      </c>
      <c r="AQ42" s="50">
        <f t="shared" si="38"/>
        <v>0</v>
      </c>
      <c r="AR42" s="50">
        <f t="shared" si="38"/>
        <v>0</v>
      </c>
      <c r="AS42" s="50">
        <f t="shared" si="38"/>
        <v>0</v>
      </c>
      <c r="AT42" s="50">
        <f t="shared" si="38"/>
        <v>0</v>
      </c>
      <c r="AU42" s="50">
        <f t="shared" si="38"/>
        <v>0</v>
      </c>
      <c r="AW42" s="50">
        <f>SUM(AW38:AW41)</f>
        <v>0</v>
      </c>
      <c r="AY42" s="50">
        <f t="shared" ref="AY42:BJ42" si="39">SUM(AY38:AY41)</f>
        <v>0</v>
      </c>
      <c r="AZ42" s="50">
        <f t="shared" si="39"/>
        <v>0</v>
      </c>
      <c r="BA42" s="50">
        <f t="shared" si="39"/>
        <v>0</v>
      </c>
      <c r="BB42" s="50">
        <f t="shared" si="39"/>
        <v>0</v>
      </c>
      <c r="BC42" s="50">
        <f t="shared" si="39"/>
        <v>0</v>
      </c>
      <c r="BD42" s="50">
        <f t="shared" si="39"/>
        <v>0</v>
      </c>
      <c r="BE42" s="50">
        <f t="shared" si="39"/>
        <v>0</v>
      </c>
      <c r="BF42" s="50">
        <f t="shared" si="39"/>
        <v>0</v>
      </c>
      <c r="BG42" s="50">
        <f t="shared" si="39"/>
        <v>0</v>
      </c>
      <c r="BH42" s="50">
        <f t="shared" si="39"/>
        <v>0</v>
      </c>
      <c r="BI42" s="50">
        <f t="shared" si="39"/>
        <v>0</v>
      </c>
      <c r="BJ42" s="50">
        <f t="shared" si="39"/>
        <v>0</v>
      </c>
      <c r="BL42" s="50">
        <f>SUM(BL38:BL41)</f>
        <v>0</v>
      </c>
      <c r="BN42" s="50">
        <f t="shared" ref="BN42:BY42" si="40">SUM(BN38:BN41)</f>
        <v>0</v>
      </c>
      <c r="BO42" s="50">
        <f t="shared" si="40"/>
        <v>0</v>
      </c>
      <c r="BP42" s="50">
        <f t="shared" si="40"/>
        <v>0</v>
      </c>
      <c r="BQ42" s="50">
        <f t="shared" si="40"/>
        <v>0</v>
      </c>
      <c r="BR42" s="50">
        <f t="shared" si="40"/>
        <v>0</v>
      </c>
      <c r="BS42" s="50">
        <f t="shared" si="40"/>
        <v>0</v>
      </c>
      <c r="BT42" s="50">
        <f t="shared" si="40"/>
        <v>0</v>
      </c>
      <c r="BU42" s="50">
        <f t="shared" si="40"/>
        <v>0</v>
      </c>
      <c r="BV42" s="50">
        <f t="shared" si="40"/>
        <v>0</v>
      </c>
      <c r="BW42" s="50">
        <f t="shared" si="40"/>
        <v>0</v>
      </c>
      <c r="BX42" s="50">
        <f t="shared" si="40"/>
        <v>0</v>
      </c>
      <c r="BY42" s="50">
        <f t="shared" si="40"/>
        <v>0</v>
      </c>
      <c r="CA42" s="50">
        <f>SUM(CA38:CA41)</f>
        <v>0</v>
      </c>
      <c r="CC42" s="50">
        <f t="shared" ref="CC42:CN42" si="41">SUM(CC38:CC41)</f>
        <v>0</v>
      </c>
      <c r="CD42" s="50">
        <f t="shared" si="41"/>
        <v>0</v>
      </c>
      <c r="CE42" s="50">
        <f t="shared" si="41"/>
        <v>0</v>
      </c>
      <c r="CF42" s="50">
        <f t="shared" si="41"/>
        <v>0</v>
      </c>
      <c r="CG42" s="50">
        <f t="shared" si="41"/>
        <v>0</v>
      </c>
      <c r="CH42" s="50">
        <f t="shared" si="41"/>
        <v>0</v>
      </c>
      <c r="CI42" s="50">
        <f t="shared" si="41"/>
        <v>0</v>
      </c>
      <c r="CJ42" s="50">
        <f t="shared" si="41"/>
        <v>0</v>
      </c>
      <c r="CK42" s="50">
        <f t="shared" si="41"/>
        <v>0</v>
      </c>
      <c r="CL42" s="50">
        <f t="shared" si="41"/>
        <v>0</v>
      </c>
      <c r="CM42" s="50">
        <f t="shared" si="41"/>
        <v>0</v>
      </c>
      <c r="CN42" s="50">
        <f t="shared" si="41"/>
        <v>0</v>
      </c>
      <c r="CP42" s="50">
        <f>SUM(CP38:CP41)</f>
        <v>0</v>
      </c>
    </row>
    <row r="43" spans="1:94" s="47" customFormat="1" x14ac:dyDescent="0.35"/>
    <row r="44" spans="1:94" s="46" customFormat="1" x14ac:dyDescent="0.35">
      <c r="A44" s="46" t="s">
        <v>6</v>
      </c>
      <c r="C44" s="46">
        <f>C36+C42</f>
        <v>10022046.291666666</v>
      </c>
      <c r="D44" s="46">
        <f>D36+D42</f>
        <v>7875588.791666666</v>
      </c>
      <c r="F44" s="46">
        <f t="shared" ref="F44:Q44" si="42">F36+F42</f>
        <v>6944316.770833333</v>
      </c>
      <c r="G44" s="46">
        <f t="shared" si="42"/>
        <v>6532385.75</v>
      </c>
      <c r="H44" s="46">
        <f t="shared" si="42"/>
        <v>6637891.875</v>
      </c>
      <c r="I44" s="46">
        <f t="shared" si="42"/>
        <v>6425404.9336500019</v>
      </c>
      <c r="J44" s="46">
        <f t="shared" si="42"/>
        <v>6588833.8955500014</v>
      </c>
      <c r="K44" s="46">
        <f t="shared" si="42"/>
        <v>6602239.25</v>
      </c>
      <c r="L44" s="46">
        <f t="shared" si="42"/>
        <v>5741751.375</v>
      </c>
      <c r="M44" s="46">
        <f t="shared" si="42"/>
        <v>5102753.5</v>
      </c>
      <c r="N44" s="46">
        <f t="shared" si="42"/>
        <v>4594781.625</v>
      </c>
      <c r="O44" s="46">
        <f t="shared" si="42"/>
        <v>4365319.75</v>
      </c>
      <c r="P44" s="46">
        <f t="shared" si="42"/>
        <v>3700889.875</v>
      </c>
      <c r="Q44" s="46">
        <f t="shared" si="42"/>
        <v>2883332.5922133047</v>
      </c>
      <c r="S44" s="46">
        <f>S36+S42</f>
        <v>2883332.5922133047</v>
      </c>
      <c r="U44" s="46">
        <f t="shared" ref="U44:AF44" si="43">U36+U42</f>
        <v>1003913.2513761468</v>
      </c>
      <c r="V44" s="46">
        <f t="shared" si="43"/>
        <v>2084323.666055046</v>
      </c>
      <c r="W44" s="46">
        <f t="shared" si="43"/>
        <v>2448427.1376146791</v>
      </c>
      <c r="X44" s="46">
        <f t="shared" si="43"/>
        <v>2357401.2697247714</v>
      </c>
      <c r="Y44" s="46">
        <f t="shared" si="43"/>
        <v>2773214.5211009183</v>
      </c>
      <c r="Z44" s="46">
        <f t="shared" si="43"/>
        <v>3167659.9486238537</v>
      </c>
      <c r="AA44" s="46">
        <f t="shared" si="43"/>
        <v>3046292.1247706427</v>
      </c>
      <c r="AB44" s="46">
        <f t="shared" si="43"/>
        <v>2621504.7412844039</v>
      </c>
      <c r="AC44" s="46">
        <f t="shared" si="43"/>
        <v>2318085.1816513762</v>
      </c>
      <c r="AD44" s="46">
        <f t="shared" si="43"/>
        <v>2318085.1816513762</v>
      </c>
      <c r="AE44" s="46">
        <f t="shared" si="43"/>
        <v>1853981.7100917434</v>
      </c>
      <c r="AF44" s="46">
        <f t="shared" si="43"/>
        <v>1383681.3926605505</v>
      </c>
      <c r="AH44" s="46">
        <f>AH36+AH42</f>
        <v>1383681.3926605505</v>
      </c>
      <c r="AJ44" s="46">
        <f t="shared" ref="AJ44:AU44" si="44">AJ36+AJ42</f>
        <v>1029703.9139449542</v>
      </c>
      <c r="AK44" s="46">
        <f t="shared" si="44"/>
        <v>2164729.8493577982</v>
      </c>
      <c r="AL44" s="46">
        <f t="shared" si="44"/>
        <v>2547038.4944954128</v>
      </c>
      <c r="AM44" s="46">
        <f t="shared" si="44"/>
        <v>2451461.3332110094</v>
      </c>
      <c r="AN44" s="46">
        <f t="shared" si="44"/>
        <v>2893065.2471559639</v>
      </c>
      <c r="AO44" s="46">
        <f t="shared" si="44"/>
        <v>3307232.9460550463</v>
      </c>
      <c r="AP44" s="46">
        <f t="shared" si="44"/>
        <v>3179796.7310091751</v>
      </c>
      <c r="AQ44" s="46">
        <f t="shared" si="44"/>
        <v>2733769.9783486244</v>
      </c>
      <c r="AR44" s="46">
        <f t="shared" si="44"/>
        <v>2415179.4407339455</v>
      </c>
      <c r="AS44" s="46">
        <f t="shared" si="44"/>
        <v>2415179.4407339455</v>
      </c>
      <c r="AT44" s="46">
        <f t="shared" si="44"/>
        <v>1932870.7955963307</v>
      </c>
      <c r="AU44" s="46">
        <f t="shared" si="44"/>
        <v>1439055.4622935783</v>
      </c>
      <c r="AW44" s="46">
        <f>AW36+AW42</f>
        <v>1439055.4622935783</v>
      </c>
      <c r="AY44" s="46">
        <f t="shared" ref="AY44:BJ44" si="45">AY36+AY42</f>
        <v>1056784.109642202</v>
      </c>
      <c r="AZ44" s="46">
        <f t="shared" si="45"/>
        <v>2249156.3418256883</v>
      </c>
      <c r="BA44" s="46">
        <f t="shared" si="45"/>
        <v>2650580.4192201835</v>
      </c>
      <c r="BB44" s="46">
        <f t="shared" si="45"/>
        <v>2550224.3998715598</v>
      </c>
      <c r="BC44" s="46">
        <f t="shared" si="45"/>
        <v>3018908.5095137623</v>
      </c>
      <c r="BD44" s="46">
        <f t="shared" si="45"/>
        <v>3453784.5933577991</v>
      </c>
      <c r="BE44" s="46">
        <f t="shared" si="45"/>
        <v>3319976.5675596339</v>
      </c>
      <c r="BF44" s="46">
        <f t="shared" si="45"/>
        <v>2851648.4772660555</v>
      </c>
      <c r="BG44" s="46">
        <f t="shared" si="45"/>
        <v>2517128.4127706424</v>
      </c>
      <c r="BH44" s="46">
        <f t="shared" si="45"/>
        <v>2517128.4127706424</v>
      </c>
      <c r="BI44" s="46">
        <f t="shared" si="45"/>
        <v>2015704.3353761469</v>
      </c>
      <c r="BJ44" s="46">
        <f t="shared" si="45"/>
        <v>1497198.235408257</v>
      </c>
      <c r="BL44" s="46">
        <f>BL36+BL42</f>
        <v>1497198.235408257</v>
      </c>
      <c r="BN44" s="46">
        <f t="shared" ref="BN44:BY44" si="46">BN36+BN42</f>
        <v>1085218.315124312</v>
      </c>
      <c r="BO44" s="46">
        <f t="shared" si="46"/>
        <v>2337804.1589169726</v>
      </c>
      <c r="BP44" s="46">
        <f t="shared" si="46"/>
        <v>2759299.4401811929</v>
      </c>
      <c r="BQ44" s="46">
        <f t="shared" si="46"/>
        <v>2653925.6198651376</v>
      </c>
      <c r="BR44" s="46">
        <f t="shared" si="46"/>
        <v>3151043.93498945</v>
      </c>
      <c r="BS44" s="46">
        <f t="shared" si="46"/>
        <v>3607663.8230256895</v>
      </c>
      <c r="BT44" s="46">
        <f t="shared" si="46"/>
        <v>3467165.395937616</v>
      </c>
      <c r="BU44" s="46">
        <f t="shared" si="46"/>
        <v>2975420.9011293589</v>
      </c>
      <c r="BV44" s="46">
        <f t="shared" si="46"/>
        <v>2624174.8334091748</v>
      </c>
      <c r="BW44" s="46">
        <f t="shared" si="46"/>
        <v>2624174.8334091748</v>
      </c>
      <c r="BX44" s="46">
        <f t="shared" si="46"/>
        <v>2102679.5521449549</v>
      </c>
      <c r="BY44" s="46">
        <f t="shared" si="46"/>
        <v>1558248.1471786702</v>
      </c>
      <c r="CA44" s="46">
        <f>CA36+CA42</f>
        <v>1558248.1471786702</v>
      </c>
      <c r="CC44" s="46">
        <f t="shared" ref="CC44:CN44" si="47">CC36+CC42</f>
        <v>1115074.2308805278</v>
      </c>
      <c r="CD44" s="46">
        <f t="shared" si="47"/>
        <v>2430884.3668628214</v>
      </c>
      <c r="CE44" s="46">
        <f t="shared" si="47"/>
        <v>2873454.4121902524</v>
      </c>
      <c r="CF44" s="46">
        <f t="shared" si="47"/>
        <v>2762811.9008583953</v>
      </c>
      <c r="CG44" s="46">
        <f t="shared" si="47"/>
        <v>3289786.1317389235</v>
      </c>
      <c r="CH44" s="46">
        <f t="shared" si="47"/>
        <v>3769237.0141769736</v>
      </c>
      <c r="CI44" s="46">
        <f t="shared" si="47"/>
        <v>3621713.6657344969</v>
      </c>
      <c r="CJ44" s="46">
        <f t="shared" si="47"/>
        <v>3105381.9461858268</v>
      </c>
      <c r="CK44" s="46">
        <f t="shared" si="47"/>
        <v>2736573.5750796339</v>
      </c>
      <c r="CL44" s="46">
        <f t="shared" si="47"/>
        <v>2736573.5750796339</v>
      </c>
      <c r="CM44" s="46">
        <f t="shared" si="47"/>
        <v>2194003.5297522023</v>
      </c>
      <c r="CN44" s="46">
        <f t="shared" si="47"/>
        <v>1622350.5545376039</v>
      </c>
      <c r="CP44" s="46">
        <f>CP36+CP42</f>
        <v>1622350.5545376039</v>
      </c>
    </row>
    <row r="45" spans="1:94" s="47" customFormat="1" x14ac:dyDescent="0.35"/>
    <row r="46" spans="1:94" s="47" customFormat="1" x14ac:dyDescent="0.35">
      <c r="A46" s="51" t="s">
        <v>7</v>
      </c>
    </row>
    <row r="47" spans="1:94" s="47" customFormat="1" x14ac:dyDescent="0.35">
      <c r="A47" s="51"/>
    </row>
    <row r="48" spans="1:94" s="47" customFormat="1" x14ac:dyDescent="0.35">
      <c r="A48" s="47" t="s">
        <v>8</v>
      </c>
      <c r="C48" s="47">
        <f>Assumptions!C226</f>
        <v>100</v>
      </c>
      <c r="D48" s="47">
        <f>Assumptions!D226</f>
        <v>100</v>
      </c>
      <c r="F48" s="47">
        <f>Assumptions!F226</f>
        <v>200</v>
      </c>
      <c r="G48" s="47">
        <f>Assumptions!G226</f>
        <v>200</v>
      </c>
      <c r="H48" s="47">
        <f>Assumptions!H226</f>
        <v>200</v>
      </c>
      <c r="I48" s="47">
        <f>Assumptions!I226</f>
        <v>200</v>
      </c>
      <c r="J48" s="47">
        <f>Assumptions!J226</f>
        <v>200</v>
      </c>
      <c r="K48" s="47">
        <f>Assumptions!K226</f>
        <v>200</v>
      </c>
      <c r="L48" s="47">
        <f>Assumptions!L226</f>
        <v>200</v>
      </c>
      <c r="M48" s="47">
        <f>Assumptions!M226</f>
        <v>200</v>
      </c>
      <c r="N48" s="47">
        <f>Assumptions!N226</f>
        <v>200</v>
      </c>
      <c r="O48" s="47">
        <f>Assumptions!O226</f>
        <v>200</v>
      </c>
      <c r="P48" s="47">
        <f>Assumptions!P226</f>
        <v>200</v>
      </c>
      <c r="Q48" s="47">
        <f>Assumptions!Q226</f>
        <v>200</v>
      </c>
      <c r="S48" s="47">
        <f>Q48</f>
        <v>200</v>
      </c>
      <c r="U48" s="47">
        <f>Assumptions!U226</f>
        <v>200</v>
      </c>
      <c r="V48" s="47">
        <f>Assumptions!V226</f>
        <v>200</v>
      </c>
      <c r="W48" s="47">
        <f>Assumptions!W226</f>
        <v>200</v>
      </c>
      <c r="X48" s="47">
        <f>Assumptions!X226</f>
        <v>200</v>
      </c>
      <c r="Y48" s="47">
        <f>Assumptions!Y226</f>
        <v>200</v>
      </c>
      <c r="Z48" s="47">
        <f>Assumptions!Z226</f>
        <v>200</v>
      </c>
      <c r="AA48" s="47">
        <f>Assumptions!AA226</f>
        <v>200</v>
      </c>
      <c r="AB48" s="47">
        <f>Assumptions!AB226</f>
        <v>200</v>
      </c>
      <c r="AC48" s="47">
        <f>Assumptions!AC226</f>
        <v>200</v>
      </c>
      <c r="AD48" s="47">
        <f>Assumptions!AD226</f>
        <v>200</v>
      </c>
      <c r="AE48" s="47">
        <f>Assumptions!AE226</f>
        <v>200</v>
      </c>
      <c r="AF48" s="47">
        <f>Assumptions!AF226</f>
        <v>200</v>
      </c>
      <c r="AH48" s="47">
        <f>AF48</f>
        <v>200</v>
      </c>
      <c r="AJ48" s="47">
        <f>Assumptions!AJ226</f>
        <v>200</v>
      </c>
      <c r="AK48" s="47">
        <f>Assumptions!AK226</f>
        <v>200</v>
      </c>
      <c r="AL48" s="47">
        <f>Assumptions!AL226</f>
        <v>200</v>
      </c>
      <c r="AM48" s="47">
        <f>Assumptions!AM226</f>
        <v>200</v>
      </c>
      <c r="AN48" s="47">
        <f>Assumptions!AN226</f>
        <v>200</v>
      </c>
      <c r="AO48" s="47">
        <f>Assumptions!AO226</f>
        <v>200</v>
      </c>
      <c r="AP48" s="47">
        <f>Assumptions!AP226</f>
        <v>200</v>
      </c>
      <c r="AQ48" s="47">
        <f>Assumptions!AQ226</f>
        <v>200</v>
      </c>
      <c r="AR48" s="47">
        <f>Assumptions!AR226</f>
        <v>200</v>
      </c>
      <c r="AS48" s="47">
        <f>Assumptions!AS226</f>
        <v>200</v>
      </c>
      <c r="AT48" s="47">
        <f>Assumptions!AT226</f>
        <v>200</v>
      </c>
      <c r="AU48" s="47">
        <f>Assumptions!AU226</f>
        <v>200</v>
      </c>
      <c r="AW48" s="47">
        <f>AU48</f>
        <v>200</v>
      </c>
      <c r="AY48" s="47">
        <f>Assumptions!AY226</f>
        <v>200</v>
      </c>
      <c r="AZ48" s="47">
        <f>Assumptions!AZ226</f>
        <v>200</v>
      </c>
      <c r="BA48" s="47">
        <f>Assumptions!BA226</f>
        <v>200</v>
      </c>
      <c r="BB48" s="47">
        <f>Assumptions!BB226</f>
        <v>200</v>
      </c>
      <c r="BC48" s="47">
        <f>Assumptions!BC226</f>
        <v>200</v>
      </c>
      <c r="BD48" s="47">
        <f>Assumptions!BD226</f>
        <v>200</v>
      </c>
      <c r="BE48" s="47">
        <f>Assumptions!BE226</f>
        <v>200</v>
      </c>
      <c r="BF48" s="47">
        <f>Assumptions!BF226</f>
        <v>200</v>
      </c>
      <c r="BG48" s="47">
        <f>Assumptions!BG226</f>
        <v>200</v>
      </c>
      <c r="BH48" s="47">
        <f>Assumptions!BH226</f>
        <v>200</v>
      </c>
      <c r="BI48" s="47">
        <f>Assumptions!BI226</f>
        <v>200</v>
      </c>
      <c r="BJ48" s="47">
        <f>Assumptions!BJ226</f>
        <v>200</v>
      </c>
      <c r="BL48" s="47">
        <f>BJ48</f>
        <v>200</v>
      </c>
      <c r="BN48" s="47">
        <f>Assumptions!BN226</f>
        <v>200</v>
      </c>
      <c r="BO48" s="47">
        <f>Assumptions!BO226</f>
        <v>200</v>
      </c>
      <c r="BP48" s="47">
        <f>Assumptions!BP226</f>
        <v>200</v>
      </c>
      <c r="BQ48" s="47">
        <f>Assumptions!BQ226</f>
        <v>200</v>
      </c>
      <c r="BR48" s="47">
        <f>Assumptions!BR226</f>
        <v>200</v>
      </c>
      <c r="BS48" s="47">
        <f>Assumptions!BS226</f>
        <v>200</v>
      </c>
      <c r="BT48" s="47">
        <f>Assumptions!BT226</f>
        <v>200</v>
      </c>
      <c r="BU48" s="47">
        <f>Assumptions!BU226</f>
        <v>200</v>
      </c>
      <c r="BV48" s="47">
        <f>Assumptions!BV226</f>
        <v>200</v>
      </c>
      <c r="BW48" s="47">
        <f>Assumptions!BW226</f>
        <v>200</v>
      </c>
      <c r="BX48" s="47">
        <f>Assumptions!BX226</f>
        <v>200</v>
      </c>
      <c r="BY48" s="47">
        <f>Assumptions!BY226</f>
        <v>200</v>
      </c>
      <c r="CA48" s="47">
        <f>BY48</f>
        <v>200</v>
      </c>
      <c r="CC48" s="47">
        <f>Assumptions!CC226</f>
        <v>200</v>
      </c>
      <c r="CD48" s="47">
        <f>Assumptions!CD226</f>
        <v>200</v>
      </c>
      <c r="CE48" s="47">
        <f>Assumptions!CE226</f>
        <v>200</v>
      </c>
      <c r="CF48" s="47">
        <f>Assumptions!CF226</f>
        <v>200</v>
      </c>
      <c r="CG48" s="47">
        <f>Assumptions!CG226</f>
        <v>200</v>
      </c>
      <c r="CH48" s="47">
        <f>Assumptions!CH226</f>
        <v>200</v>
      </c>
      <c r="CI48" s="47">
        <f>Assumptions!CI226</f>
        <v>200</v>
      </c>
      <c r="CJ48" s="47">
        <f>Assumptions!CJ226</f>
        <v>200</v>
      </c>
      <c r="CK48" s="47">
        <f>Assumptions!CK226</f>
        <v>200</v>
      </c>
      <c r="CL48" s="47">
        <f>Assumptions!CL226</f>
        <v>200</v>
      </c>
      <c r="CM48" s="47">
        <f>Assumptions!CM226</f>
        <v>200</v>
      </c>
      <c r="CN48" s="47">
        <f>Assumptions!CN226</f>
        <v>200</v>
      </c>
      <c r="CP48" s="47">
        <f>CN48</f>
        <v>200</v>
      </c>
    </row>
    <row r="49" spans="1:95" s="47" customFormat="1" x14ac:dyDescent="0.35">
      <c r="A49" s="47" t="s">
        <v>9</v>
      </c>
      <c r="C49" s="55">
        <f>1000000+C109</f>
        <v>6629092.4068749994</v>
      </c>
      <c r="D49" s="55">
        <f>C49+D97</f>
        <v>10639646.458749998</v>
      </c>
      <c r="F49" s="55">
        <f>D49+F97+Assumptions!F236-0.24</f>
        <v>10731524.415999997</v>
      </c>
      <c r="G49" s="55">
        <f>F49+G97+Assumptions!G236</f>
        <v>11130564.949149998</v>
      </c>
      <c r="H49" s="55">
        <f>G49+H97+Assumptions!H236</f>
        <v>11405729.295249999</v>
      </c>
      <c r="I49" s="55">
        <f>H49+I97+Assumptions!I236</f>
        <v>11753482.182549998</v>
      </c>
      <c r="J49" s="55">
        <f>I49+J97+Assumptions!J236</f>
        <v>12322827.316599999</v>
      </c>
      <c r="K49" s="55">
        <f>J49+K97+Assumptions!K236</f>
        <v>12889617.943449998</v>
      </c>
      <c r="L49" s="55">
        <f>K49+L97+Assumptions!L236</f>
        <v>13398319.851849997</v>
      </c>
      <c r="M49" s="55">
        <f>L49+M97+Assumptions!M236+0.24</f>
        <v>13748274.928899998</v>
      </c>
      <c r="N49" s="55">
        <f>M49+N97+Assumptions!N236</f>
        <v>14097035.457099998</v>
      </c>
      <c r="O49" s="55">
        <f>N49+O97+Assumptions!O236</f>
        <v>14444850.290199999</v>
      </c>
      <c r="P49" s="55">
        <f>O49+P97+Assumptions!P236</f>
        <v>14601543.37465</v>
      </c>
      <c r="Q49" s="55">
        <f>P49+Q97+Assumptions!Q236</f>
        <v>14680986.26125</v>
      </c>
      <c r="S49" s="55">
        <f>Q49</f>
        <v>14680986.26125</v>
      </c>
      <c r="T49" s="55"/>
      <c r="U49" s="55">
        <f>S49+U97+Assumptions!U230</f>
        <v>14814728.255389908</v>
      </c>
      <c r="V49" s="55">
        <f>U49+V97</f>
        <v>15275773.461365597</v>
      </c>
      <c r="W49" s="55">
        <f>V49+W97</f>
        <v>15610640.078630734</v>
      </c>
      <c r="X49" s="55">
        <f>W49+X97+Assumptions!X236</f>
        <v>16019410.895187614</v>
      </c>
      <c r="Y49" s="55">
        <f>X49+Y97+Assumptions!Y236</f>
        <v>16669330.49729266</v>
      </c>
      <c r="Z49" s="55">
        <f>Y49+Z97+Assumptions!Z236</f>
        <v>17316695.592197705</v>
      </c>
      <c r="AA49" s="55">
        <f t="shared" ref="AA49:AF49" si="48">Z49+AA97</f>
        <v>17885053.860561009</v>
      </c>
      <c r="AB49" s="55">
        <f t="shared" si="48"/>
        <v>18280262.712344956</v>
      </c>
      <c r="AC49" s="55">
        <f t="shared" si="48"/>
        <v>18674277.2552789</v>
      </c>
      <c r="AD49" s="55">
        <f t="shared" si="48"/>
        <v>19067346.103112847</v>
      </c>
      <c r="AE49" s="55">
        <f t="shared" si="48"/>
        <v>19251454.728021562</v>
      </c>
      <c r="AF49" s="55">
        <f t="shared" si="48"/>
        <v>19357161.954250004</v>
      </c>
      <c r="AH49" s="55">
        <f>AF49</f>
        <v>19357161.954250004</v>
      </c>
      <c r="AJ49" s="55">
        <f>AH49+AJ97+Assumptions!AJ236</f>
        <v>19505653.360484406</v>
      </c>
      <c r="AK49" s="55">
        <f>AJ49+AK97+Assumptions!AK236</f>
        <v>19997932.615601379</v>
      </c>
      <c r="AL49" s="55">
        <f>AK49+AL97+Assumptions!AL236</f>
        <v>20357959.994674772</v>
      </c>
      <c r="AM49" s="55">
        <f>AL49+AM97+Assumptions!AM236</f>
        <v>20795362.022944495</v>
      </c>
      <c r="AN49" s="55">
        <f>AM49+AN97+Assumptions!AN236</f>
        <v>21485191.798952293</v>
      </c>
      <c r="AO49" s="55">
        <f>AN49+AO97+Assumptions!AO236</f>
        <v>22172467.067760091</v>
      </c>
      <c r="AP49" s="55">
        <f>AO49+AP97+Assumptions!AP236</f>
        <v>22777265.060121559</v>
      </c>
      <c r="AQ49" s="55">
        <f>AP49+AQ97+Assumptions!AQ236</f>
        <v>23200237.511142202</v>
      </c>
      <c r="AR49" s="55">
        <f>AQ49+AR97+Assumptions!AR236</f>
        <v>23622015.653312843</v>
      </c>
      <c r="AS49" s="55">
        <f>AR49+AS97+Assumptions!AS236</f>
        <v>24042848.100383487</v>
      </c>
      <c r="AT49" s="55">
        <f>AS49+AT97+Assumptions!AT236</f>
        <v>24244308.974815138</v>
      </c>
      <c r="AU49" s="55">
        <f>AT49+AU97+Assumptions!AU236</f>
        <v>24364331.806899998</v>
      </c>
      <c r="AW49" s="55">
        <f>AU49</f>
        <v>24364331.806899998</v>
      </c>
      <c r="AY49" s="55">
        <f>AW49+AY97+Assumptions!AY236</f>
        <v>24528310.095833622</v>
      </c>
      <c r="AZ49" s="55">
        <f>AY49+AZ97+Assumptions!AZ236</f>
        <v>25053385.102548942</v>
      </c>
      <c r="BA49" s="55">
        <f>AZ49+BA97+Assumptions!BA236</f>
        <v>25439831.281521007</v>
      </c>
      <c r="BB49" s="55">
        <f>BA49+BB97+Assumptions!BB236</f>
        <v>25907296.082089219</v>
      </c>
      <c r="BC49" s="55">
        <f>BB49+BC97+Assumptions!BC236</f>
        <v>26639031.540694907</v>
      </c>
      <c r="BD49" s="55">
        <f>BC49+BD97+Assumptions!BD236</f>
        <v>27368212.492100596</v>
      </c>
      <c r="BE49" s="55">
        <f>BD49+BE97+Assumptions!BE236</f>
        <v>28011272.194660138</v>
      </c>
      <c r="BF49" s="55">
        <f>BE49+BF97+Assumptions!BF236</f>
        <v>28463396.424879313</v>
      </c>
      <c r="BG49" s="55">
        <f>BF49+BG97+Assumptions!BG236</f>
        <v>28914326.346248485</v>
      </c>
      <c r="BH49" s="55">
        <f>BG49+BH97+Assumptions!BH236</f>
        <v>29364310.57251766</v>
      </c>
      <c r="BI49" s="55">
        <f>BH49+BI97+Assumptions!BI236</f>
        <v>29583991.308948394</v>
      </c>
      <c r="BJ49" s="55">
        <f>BI49+BJ97+Assumptions!BJ236</f>
        <v>29719045.527182501</v>
      </c>
      <c r="BL49" s="55">
        <f>BJ49</f>
        <v>29719045.527182501</v>
      </c>
      <c r="BN49" s="55">
        <f>BL49+BN97+Assumptions!BN236</f>
        <v>29899285.042950306</v>
      </c>
      <c r="BO49" s="55">
        <f>BN49+BO97+Assumptions!BO236</f>
        <v>30458795.588843893</v>
      </c>
      <c r="BP49" s="55">
        <f>BO49+BP97+Assumptions!BP236</f>
        <v>30872981.507709559</v>
      </c>
      <c r="BQ49" s="55">
        <f>BP49+BQ97+Assumptions!BQ236</f>
        <v>31372012.219191182</v>
      </c>
      <c r="BR49" s="55">
        <f>BQ49+BR97+Assumptions!BR236</f>
        <v>32147748.644524656</v>
      </c>
      <c r="BS49" s="55">
        <f>BR49+BS97+Assumptions!BS236</f>
        <v>32920930.562658127</v>
      </c>
      <c r="BT49" s="55">
        <f>BS49+BT97+Assumptions!BT236</f>
        <v>33604165.060925648</v>
      </c>
      <c r="BU49" s="55">
        <f>BT49+BU97+Assumptions!BU236</f>
        <v>34086898.659303278</v>
      </c>
      <c r="BV49" s="55">
        <f>BU49+BV97+Assumptions!BV236</f>
        <v>34568437.94883091</v>
      </c>
      <c r="BW49" s="55">
        <f>BV49+BW97+Assumptions!BW236</f>
        <v>35049031.54325854</v>
      </c>
      <c r="BX49" s="55">
        <f>BW49+BX97+Assumptions!BX236</f>
        <v>35287843.134788312</v>
      </c>
      <c r="BY49" s="55">
        <f>BX49+BY97+Assumptions!BY236</f>
        <v>35438680.308479123</v>
      </c>
      <c r="CA49" s="55">
        <f>BY49</f>
        <v>35438680.308479123</v>
      </c>
      <c r="CC49" s="55">
        <f>CA49+CC97+Assumptions!CC236</f>
        <v>35635994.112422816</v>
      </c>
      <c r="CD49" s="55">
        <f>CC49+CD97+Assumptions!CD236</f>
        <v>36231661.974453583</v>
      </c>
      <c r="CE49" s="55">
        <f>CD49+CE97+Assumptions!CE236</f>
        <v>36674974.620207533</v>
      </c>
      <c r="CF49" s="55">
        <f>CE49+CF97+Assumptions!CF236</f>
        <v>37207149.538148239</v>
      </c>
      <c r="CG49" s="55">
        <f>CF49+CG97+Assumptions!CG236</f>
        <v>38029086.978545889</v>
      </c>
      <c r="CH49" s="55">
        <f>CG49+CH97+Assumptions!CH236</f>
        <v>38848469.911743537</v>
      </c>
      <c r="CI49" s="55">
        <f>CH49+CI97+Assumptions!CI236</f>
        <v>39573887.945504434</v>
      </c>
      <c r="CJ49" s="55">
        <f>CI49+CJ97+Assumptions!CJ236</f>
        <v>40088761.380448446</v>
      </c>
      <c r="CK49" s="55">
        <f>CJ49+CK97+Assumptions!CK236</f>
        <v>40602440.506542459</v>
      </c>
      <c r="CL49" s="55">
        <f>CK49+CL97+Assumptions!CL236</f>
        <v>41115173.937536471</v>
      </c>
      <c r="CM49" s="55">
        <f>CL49+CM97+Assumptions!CM236</f>
        <v>41374072.926920228</v>
      </c>
      <c r="CN49" s="55">
        <f>CM49+CN97+Assumptions!CN236</f>
        <v>41541482.203840576</v>
      </c>
      <c r="CP49" s="55">
        <f>CN49</f>
        <v>41541482.203840576</v>
      </c>
    </row>
    <row r="50" spans="1:95" s="48" customFormat="1" x14ac:dyDescent="0.35">
      <c r="S50" s="146"/>
    </row>
    <row r="51" spans="1:95" s="47" customFormat="1" x14ac:dyDescent="0.35"/>
    <row r="52" spans="1:95" s="49" customFormat="1" ht="16" thickBot="1" x14ac:dyDescent="0.4">
      <c r="A52" s="49" t="s">
        <v>10</v>
      </c>
      <c r="C52" s="57">
        <f>SUM(C48:C51)</f>
        <v>6629192.4068749994</v>
      </c>
      <c r="D52" s="57">
        <f>SUM(D48:D51)</f>
        <v>10639746.458749998</v>
      </c>
      <c r="F52" s="57">
        <f t="shared" ref="F52:Q52" si="49">SUM(F48:F51)</f>
        <v>10731724.415999997</v>
      </c>
      <c r="G52" s="57">
        <f t="shared" si="49"/>
        <v>11130764.949149998</v>
      </c>
      <c r="H52" s="57">
        <f t="shared" si="49"/>
        <v>11405929.295249999</v>
      </c>
      <c r="I52" s="57">
        <f t="shared" si="49"/>
        <v>11753682.182549998</v>
      </c>
      <c r="J52" s="57">
        <f t="shared" si="49"/>
        <v>12323027.316599999</v>
      </c>
      <c r="K52" s="57">
        <f t="shared" si="49"/>
        <v>12889817.943449998</v>
      </c>
      <c r="L52" s="57">
        <f t="shared" si="49"/>
        <v>13398519.851849997</v>
      </c>
      <c r="M52" s="57">
        <f t="shared" si="49"/>
        <v>13748474.928899998</v>
      </c>
      <c r="N52" s="57">
        <f t="shared" si="49"/>
        <v>14097235.457099998</v>
      </c>
      <c r="O52" s="57">
        <f t="shared" si="49"/>
        <v>14445050.290199999</v>
      </c>
      <c r="P52" s="57">
        <f t="shared" si="49"/>
        <v>14601743.37465</v>
      </c>
      <c r="Q52" s="57">
        <f t="shared" si="49"/>
        <v>14681186.26125</v>
      </c>
      <c r="S52" s="57">
        <f>SUM(S48:S51)</f>
        <v>14681186.26125</v>
      </c>
      <c r="T52" s="57"/>
      <c r="U52" s="57">
        <f t="shared" ref="U52:AF52" si="50">SUM(U48:U51)</f>
        <v>14814928.255389908</v>
      </c>
      <c r="V52" s="57">
        <f t="shared" si="50"/>
        <v>15275973.461365597</v>
      </c>
      <c r="W52" s="57">
        <f t="shared" si="50"/>
        <v>15610840.078630734</v>
      </c>
      <c r="X52" s="57">
        <f t="shared" si="50"/>
        <v>16019610.895187614</v>
      </c>
      <c r="Y52" s="57">
        <f t="shared" si="50"/>
        <v>16669530.49729266</v>
      </c>
      <c r="Z52" s="57">
        <f t="shared" si="50"/>
        <v>17316895.592197705</v>
      </c>
      <c r="AA52" s="57">
        <f t="shared" si="50"/>
        <v>17885253.860561009</v>
      </c>
      <c r="AB52" s="57">
        <f t="shared" si="50"/>
        <v>18280462.712344956</v>
      </c>
      <c r="AC52" s="57">
        <f t="shared" si="50"/>
        <v>18674477.2552789</v>
      </c>
      <c r="AD52" s="57">
        <f t="shared" si="50"/>
        <v>19067546.103112847</v>
      </c>
      <c r="AE52" s="57">
        <f t="shared" si="50"/>
        <v>19251654.728021562</v>
      </c>
      <c r="AF52" s="57">
        <f t="shared" si="50"/>
        <v>19357361.954250004</v>
      </c>
      <c r="AH52" s="57">
        <f>SUM(AH48:AH51)</f>
        <v>19357361.954250004</v>
      </c>
      <c r="AJ52" s="57">
        <f t="shared" ref="AJ52:AU52" si="51">SUM(AJ48:AJ51)</f>
        <v>19505853.360484406</v>
      </c>
      <c r="AK52" s="57">
        <f t="shared" si="51"/>
        <v>19998132.615601379</v>
      </c>
      <c r="AL52" s="57">
        <f t="shared" si="51"/>
        <v>20358159.994674772</v>
      </c>
      <c r="AM52" s="57">
        <f t="shared" si="51"/>
        <v>20795562.022944495</v>
      </c>
      <c r="AN52" s="57">
        <f t="shared" si="51"/>
        <v>21485391.798952293</v>
      </c>
      <c r="AO52" s="57">
        <f t="shared" si="51"/>
        <v>22172667.067760091</v>
      </c>
      <c r="AP52" s="57">
        <f t="shared" si="51"/>
        <v>22777465.060121559</v>
      </c>
      <c r="AQ52" s="57">
        <f t="shared" si="51"/>
        <v>23200437.511142202</v>
      </c>
      <c r="AR52" s="57">
        <f t="shared" si="51"/>
        <v>23622215.653312843</v>
      </c>
      <c r="AS52" s="57">
        <f t="shared" si="51"/>
        <v>24043048.100383487</v>
      </c>
      <c r="AT52" s="57">
        <f t="shared" si="51"/>
        <v>24244508.974815138</v>
      </c>
      <c r="AU52" s="57">
        <f t="shared" si="51"/>
        <v>24364531.806899998</v>
      </c>
      <c r="AW52" s="57">
        <f>SUM(AW48:AW51)</f>
        <v>24364531.806899998</v>
      </c>
      <c r="AY52" s="57">
        <f t="shared" ref="AY52:BJ52" si="52">SUM(AY48:AY51)</f>
        <v>24528510.095833622</v>
      </c>
      <c r="AZ52" s="57">
        <f t="shared" si="52"/>
        <v>25053585.102548942</v>
      </c>
      <c r="BA52" s="57">
        <f t="shared" si="52"/>
        <v>25440031.281521007</v>
      </c>
      <c r="BB52" s="57">
        <f t="shared" si="52"/>
        <v>25907496.082089219</v>
      </c>
      <c r="BC52" s="57">
        <f t="shared" si="52"/>
        <v>26639231.540694907</v>
      </c>
      <c r="BD52" s="57">
        <f t="shared" si="52"/>
        <v>27368412.492100596</v>
      </c>
      <c r="BE52" s="57">
        <f t="shared" si="52"/>
        <v>28011472.194660138</v>
      </c>
      <c r="BF52" s="57">
        <f t="shared" si="52"/>
        <v>28463596.424879313</v>
      </c>
      <c r="BG52" s="57">
        <f t="shared" si="52"/>
        <v>28914526.346248485</v>
      </c>
      <c r="BH52" s="57">
        <f t="shared" si="52"/>
        <v>29364510.57251766</v>
      </c>
      <c r="BI52" s="57">
        <f t="shared" si="52"/>
        <v>29584191.308948394</v>
      </c>
      <c r="BJ52" s="57">
        <f t="shared" si="52"/>
        <v>29719245.527182501</v>
      </c>
      <c r="BL52" s="57">
        <f>SUM(BL48:BL51)</f>
        <v>29719245.527182501</v>
      </c>
      <c r="BN52" s="57">
        <f t="shared" ref="BN52:BY52" si="53">SUM(BN48:BN51)</f>
        <v>29899485.042950306</v>
      </c>
      <c r="BO52" s="57">
        <f t="shared" si="53"/>
        <v>30458995.588843893</v>
      </c>
      <c r="BP52" s="57">
        <f t="shared" si="53"/>
        <v>30873181.507709559</v>
      </c>
      <c r="BQ52" s="57">
        <f t="shared" si="53"/>
        <v>31372212.219191182</v>
      </c>
      <c r="BR52" s="57">
        <f t="shared" si="53"/>
        <v>32147948.644524656</v>
      </c>
      <c r="BS52" s="57">
        <f t="shared" si="53"/>
        <v>32921130.562658127</v>
      </c>
      <c r="BT52" s="57">
        <f t="shared" si="53"/>
        <v>33604365.060925648</v>
      </c>
      <c r="BU52" s="57">
        <f t="shared" si="53"/>
        <v>34087098.659303278</v>
      </c>
      <c r="BV52" s="57">
        <f t="shared" si="53"/>
        <v>34568637.94883091</v>
      </c>
      <c r="BW52" s="57">
        <f t="shared" si="53"/>
        <v>35049231.54325854</v>
      </c>
      <c r="BX52" s="57">
        <f t="shared" si="53"/>
        <v>35288043.134788312</v>
      </c>
      <c r="BY52" s="57">
        <f t="shared" si="53"/>
        <v>35438880.308479123</v>
      </c>
      <c r="CA52" s="57">
        <f>SUM(CA48:CA51)</f>
        <v>35438880.308479123</v>
      </c>
      <c r="CC52" s="57">
        <f t="shared" ref="CC52:CN52" si="54">SUM(CC48:CC51)</f>
        <v>35636194.112422816</v>
      </c>
      <c r="CD52" s="57">
        <f t="shared" si="54"/>
        <v>36231861.974453583</v>
      </c>
      <c r="CE52" s="57">
        <f t="shared" si="54"/>
        <v>36675174.620207533</v>
      </c>
      <c r="CF52" s="57">
        <f t="shared" si="54"/>
        <v>37207349.538148239</v>
      </c>
      <c r="CG52" s="57">
        <f t="shared" si="54"/>
        <v>38029286.978545889</v>
      </c>
      <c r="CH52" s="57">
        <f t="shared" si="54"/>
        <v>38848669.911743537</v>
      </c>
      <c r="CI52" s="57">
        <f t="shared" si="54"/>
        <v>39574087.945504434</v>
      </c>
      <c r="CJ52" s="57">
        <f t="shared" si="54"/>
        <v>40088961.380448446</v>
      </c>
      <c r="CK52" s="57">
        <f t="shared" si="54"/>
        <v>40602640.506542459</v>
      </c>
      <c r="CL52" s="57">
        <f t="shared" si="54"/>
        <v>41115373.937536471</v>
      </c>
      <c r="CM52" s="57">
        <f t="shared" si="54"/>
        <v>41374272.926920228</v>
      </c>
      <c r="CN52" s="57">
        <f t="shared" si="54"/>
        <v>41541682.203840576</v>
      </c>
      <c r="CP52" s="57">
        <f>SUM(CP48:CP51)</f>
        <v>41541682.203840576</v>
      </c>
    </row>
    <row r="53" spans="1:95" s="47" customFormat="1" x14ac:dyDescent="0.35"/>
    <row r="54" spans="1:95" s="51" customFormat="1" x14ac:dyDescent="0.35">
      <c r="A54" s="51" t="s">
        <v>11</v>
      </c>
      <c r="C54" s="51">
        <f>C26-C44-C52</f>
        <v>0</v>
      </c>
      <c r="D54" s="51">
        <f>D26-D44-D52</f>
        <v>0</v>
      </c>
      <c r="F54" s="51">
        <f t="shared" ref="F54:Q54" si="55">F26-F44-F52</f>
        <v>0</v>
      </c>
      <c r="G54" s="51">
        <f t="shared" si="55"/>
        <v>0</v>
      </c>
      <c r="H54" s="51">
        <f t="shared" si="55"/>
        <v>0</v>
      </c>
      <c r="I54" s="51">
        <f t="shared" si="55"/>
        <v>0</v>
      </c>
      <c r="J54" s="51">
        <f t="shared" si="55"/>
        <v>0</v>
      </c>
      <c r="K54" s="51">
        <f t="shared" si="55"/>
        <v>0</v>
      </c>
      <c r="L54" s="51">
        <f t="shared" si="55"/>
        <v>0</v>
      </c>
      <c r="M54" s="51">
        <f t="shared" si="55"/>
        <v>0</v>
      </c>
      <c r="N54" s="51">
        <f t="shared" si="55"/>
        <v>0</v>
      </c>
      <c r="O54" s="51">
        <f t="shared" si="55"/>
        <v>0</v>
      </c>
      <c r="P54" s="51">
        <f t="shared" si="55"/>
        <v>0</v>
      </c>
      <c r="Q54" s="51">
        <f t="shared" si="55"/>
        <v>0</v>
      </c>
      <c r="S54" s="51">
        <f>S26-S44-S52</f>
        <v>0</v>
      </c>
      <c r="U54" s="51">
        <f t="shared" ref="U54:AF54" si="56">U26-U44-U52</f>
        <v>0</v>
      </c>
      <c r="V54" s="51">
        <f t="shared" si="56"/>
        <v>0</v>
      </c>
      <c r="W54" s="51">
        <f t="shared" si="56"/>
        <v>0</v>
      </c>
      <c r="X54" s="51">
        <f t="shared" si="56"/>
        <v>0</v>
      </c>
      <c r="Y54" s="51">
        <f t="shared" si="56"/>
        <v>0</v>
      </c>
      <c r="Z54" s="51">
        <f t="shared" si="56"/>
        <v>0</v>
      </c>
      <c r="AA54" s="51">
        <f t="shared" si="56"/>
        <v>0</v>
      </c>
      <c r="AB54" s="51">
        <f t="shared" si="56"/>
        <v>0</v>
      </c>
      <c r="AC54" s="51">
        <f t="shared" si="56"/>
        <v>0</v>
      </c>
      <c r="AD54" s="51">
        <f t="shared" si="56"/>
        <v>0</v>
      </c>
      <c r="AE54" s="51">
        <f t="shared" si="56"/>
        <v>0</v>
      </c>
      <c r="AF54" s="51">
        <f t="shared" si="56"/>
        <v>0</v>
      </c>
      <c r="AH54" s="51">
        <f>AH26-AH44-AH52</f>
        <v>0</v>
      </c>
      <c r="AJ54" s="51">
        <f t="shared" ref="AJ54:AU54" si="57">AJ26-AJ44-AJ52</f>
        <v>0</v>
      </c>
      <c r="AK54" s="51">
        <f t="shared" si="57"/>
        <v>0</v>
      </c>
      <c r="AL54" s="51">
        <f t="shared" si="57"/>
        <v>0</v>
      </c>
      <c r="AM54" s="51">
        <f t="shared" si="57"/>
        <v>0</v>
      </c>
      <c r="AN54" s="51">
        <f t="shared" si="57"/>
        <v>0</v>
      </c>
      <c r="AO54" s="51">
        <f t="shared" si="57"/>
        <v>0</v>
      </c>
      <c r="AP54" s="51">
        <f t="shared" si="57"/>
        <v>0</v>
      </c>
      <c r="AQ54" s="51">
        <f t="shared" si="57"/>
        <v>0</v>
      </c>
      <c r="AR54" s="51">
        <f t="shared" si="57"/>
        <v>0</v>
      </c>
      <c r="AS54" s="51">
        <f t="shared" si="57"/>
        <v>0</v>
      </c>
      <c r="AT54" s="51">
        <f t="shared" si="57"/>
        <v>0</v>
      </c>
      <c r="AU54" s="51">
        <f t="shared" si="57"/>
        <v>0</v>
      </c>
      <c r="AW54" s="51">
        <f>AW26-AW44-AW52</f>
        <v>0</v>
      </c>
      <c r="AY54" s="51">
        <f t="shared" ref="AY54:BJ54" si="58">AY26-AY44-AY52</f>
        <v>0</v>
      </c>
      <c r="AZ54" s="51">
        <f t="shared" si="58"/>
        <v>0</v>
      </c>
      <c r="BA54" s="51">
        <f t="shared" si="58"/>
        <v>0</v>
      </c>
      <c r="BB54" s="51">
        <f t="shared" si="58"/>
        <v>0</v>
      </c>
      <c r="BC54" s="51">
        <f t="shared" si="58"/>
        <v>0</v>
      </c>
      <c r="BD54" s="51">
        <f t="shared" si="58"/>
        <v>0</v>
      </c>
      <c r="BE54" s="51">
        <f t="shared" si="58"/>
        <v>0</v>
      </c>
      <c r="BF54" s="51">
        <f t="shared" si="58"/>
        <v>0</v>
      </c>
      <c r="BG54" s="51">
        <f t="shared" si="58"/>
        <v>0</v>
      </c>
      <c r="BH54" s="51">
        <f t="shared" si="58"/>
        <v>0</v>
      </c>
      <c r="BI54" s="51">
        <f t="shared" si="58"/>
        <v>0</v>
      </c>
      <c r="BJ54" s="51">
        <f t="shared" si="58"/>
        <v>0</v>
      </c>
      <c r="BL54" s="51">
        <f>BL26-BL44-BL52</f>
        <v>0</v>
      </c>
      <c r="BN54" s="51">
        <f t="shared" ref="BN54:BY54" si="59">BN26-BN44-BN52</f>
        <v>0</v>
      </c>
      <c r="BO54" s="51">
        <f t="shared" si="59"/>
        <v>0</v>
      </c>
      <c r="BP54" s="51">
        <f t="shared" si="59"/>
        <v>0</v>
      </c>
      <c r="BQ54" s="51">
        <f t="shared" si="59"/>
        <v>0</v>
      </c>
      <c r="BR54" s="51">
        <f t="shared" si="59"/>
        <v>0</v>
      </c>
      <c r="BS54" s="51">
        <f t="shared" si="59"/>
        <v>0</v>
      </c>
      <c r="BT54" s="51">
        <f t="shared" si="59"/>
        <v>0</v>
      </c>
      <c r="BU54" s="51">
        <f t="shared" si="59"/>
        <v>0</v>
      </c>
      <c r="BV54" s="51">
        <f t="shared" si="59"/>
        <v>0</v>
      </c>
      <c r="BW54" s="51">
        <f t="shared" si="59"/>
        <v>0</v>
      </c>
      <c r="BX54" s="51">
        <f t="shared" si="59"/>
        <v>0</v>
      </c>
      <c r="BY54" s="51">
        <f t="shared" si="59"/>
        <v>0</v>
      </c>
      <c r="CA54" s="51">
        <f>CA26-CA44-CA52</f>
        <v>0</v>
      </c>
      <c r="CC54" s="51">
        <f t="shared" ref="CC54:CN54" si="60">CC26-CC44-CC52</f>
        <v>0</v>
      </c>
      <c r="CD54" s="51">
        <f t="shared" si="60"/>
        <v>0</v>
      </c>
      <c r="CE54" s="51">
        <f t="shared" si="60"/>
        <v>0</v>
      </c>
      <c r="CF54" s="51">
        <f t="shared" si="60"/>
        <v>0</v>
      </c>
      <c r="CG54" s="51">
        <f t="shared" si="60"/>
        <v>0</v>
      </c>
      <c r="CH54" s="51">
        <f t="shared" si="60"/>
        <v>0</v>
      </c>
      <c r="CI54" s="51">
        <f t="shared" si="60"/>
        <v>0</v>
      </c>
      <c r="CJ54" s="51">
        <f t="shared" si="60"/>
        <v>0</v>
      </c>
      <c r="CK54" s="51">
        <f t="shared" si="60"/>
        <v>0</v>
      </c>
      <c r="CL54" s="51">
        <f t="shared" si="60"/>
        <v>0</v>
      </c>
      <c r="CM54" s="51">
        <f t="shared" si="60"/>
        <v>0</v>
      </c>
      <c r="CN54" s="51">
        <f t="shared" si="60"/>
        <v>0</v>
      </c>
      <c r="CP54" s="51">
        <f>CP26-CP44-CP52</f>
        <v>0</v>
      </c>
    </row>
    <row r="55" spans="1:95" s="47" customFormat="1" x14ac:dyDescent="0.35"/>
    <row r="56" spans="1:95" s="65" customFormat="1" x14ac:dyDescent="0.35">
      <c r="A56" s="38" t="s">
        <v>281</v>
      </c>
    </row>
    <row r="57" spans="1:95" s="65" customFormat="1" x14ac:dyDescent="0.35">
      <c r="A57" s="65" t="s">
        <v>12</v>
      </c>
    </row>
    <row r="58" spans="1:95" s="65" customFormat="1" x14ac:dyDescent="0.35">
      <c r="A58" s="38" t="s">
        <v>268</v>
      </c>
      <c r="AC58" s="153"/>
      <c r="AH58" s="153"/>
    </row>
    <row r="59" spans="1:95" s="65" customFormat="1" x14ac:dyDescent="0.35"/>
    <row r="60" spans="1:95" s="66" customFormat="1" x14ac:dyDescent="0.35">
      <c r="A60" s="39"/>
      <c r="B60" s="40"/>
      <c r="C60" s="40" t="str">
        <f>C5</f>
        <v>Audited</v>
      </c>
      <c r="D60" s="40" t="str">
        <f>D5</f>
        <v>Audited</v>
      </c>
      <c r="E60" s="40"/>
      <c r="F60" s="40" t="str">
        <f t="shared" ref="F60:Q60" si="61">F5</f>
        <v>Projected</v>
      </c>
      <c r="G60" s="40" t="str">
        <f t="shared" si="61"/>
        <v>Projected</v>
      </c>
      <c r="H60" s="40" t="str">
        <f t="shared" si="61"/>
        <v>Projected</v>
      </c>
      <c r="I60" s="40" t="str">
        <f t="shared" si="61"/>
        <v>Projected</v>
      </c>
      <c r="J60" s="40" t="str">
        <f t="shared" si="61"/>
        <v>Projected</v>
      </c>
      <c r="K60" s="40" t="str">
        <f t="shared" si="61"/>
        <v>Projected</v>
      </c>
      <c r="L60" s="40" t="str">
        <f t="shared" si="61"/>
        <v>Projected</v>
      </c>
      <c r="M60" s="40" t="str">
        <f t="shared" si="61"/>
        <v>Projected</v>
      </c>
      <c r="N60" s="40" t="str">
        <f t="shared" si="61"/>
        <v>Projected</v>
      </c>
      <c r="O60" s="40" t="str">
        <f t="shared" si="61"/>
        <v>Projected</v>
      </c>
      <c r="P60" s="40" t="str">
        <f t="shared" si="61"/>
        <v>Projected</v>
      </c>
      <c r="Q60" s="40" t="str">
        <f t="shared" si="61"/>
        <v>Projected</v>
      </c>
      <c r="R60" s="40"/>
      <c r="S60" s="40" t="str">
        <f>S5</f>
        <v>Audited</v>
      </c>
      <c r="T60" s="40"/>
      <c r="U60" s="40" t="str">
        <f t="shared" ref="U60:AF60" si="62">U5</f>
        <v>Projected</v>
      </c>
      <c r="V60" s="40" t="str">
        <f t="shared" si="62"/>
        <v>Projected</v>
      </c>
      <c r="W60" s="40" t="str">
        <f t="shared" si="62"/>
        <v>Projected</v>
      </c>
      <c r="X60" s="40" t="str">
        <f t="shared" si="62"/>
        <v>Projected</v>
      </c>
      <c r="Y60" s="40" t="str">
        <f t="shared" si="62"/>
        <v>Projected</v>
      </c>
      <c r="Z60" s="40" t="str">
        <f t="shared" si="62"/>
        <v>Projected</v>
      </c>
      <c r="AA60" s="40" t="str">
        <f t="shared" si="62"/>
        <v>Projected</v>
      </c>
      <c r="AB60" s="40" t="str">
        <f t="shared" si="62"/>
        <v>Projected</v>
      </c>
      <c r="AC60" s="40" t="str">
        <f t="shared" si="62"/>
        <v>Projected</v>
      </c>
      <c r="AD60" s="40" t="str">
        <f t="shared" si="62"/>
        <v>Projected</v>
      </c>
      <c r="AE60" s="40" t="str">
        <f t="shared" si="62"/>
        <v>Projected</v>
      </c>
      <c r="AF60" s="40" t="str">
        <f t="shared" si="62"/>
        <v>Projected</v>
      </c>
      <c r="AG60" s="40"/>
      <c r="AH60" s="40" t="str">
        <f>AH5</f>
        <v>Projected</v>
      </c>
      <c r="AI60" s="40"/>
      <c r="AJ60" s="40" t="str">
        <f t="shared" ref="AJ60:AU60" si="63">AJ5</f>
        <v>Projected</v>
      </c>
      <c r="AK60" s="40" t="str">
        <f t="shared" si="63"/>
        <v>Projected</v>
      </c>
      <c r="AL60" s="40" t="str">
        <f t="shared" si="63"/>
        <v>Projected</v>
      </c>
      <c r="AM60" s="40" t="str">
        <f t="shared" si="63"/>
        <v>Projected</v>
      </c>
      <c r="AN60" s="40" t="str">
        <f t="shared" si="63"/>
        <v>Projected</v>
      </c>
      <c r="AO60" s="40" t="str">
        <f t="shared" si="63"/>
        <v>Projected</v>
      </c>
      <c r="AP60" s="40" t="str">
        <f t="shared" si="63"/>
        <v>Projected</v>
      </c>
      <c r="AQ60" s="40" t="str">
        <f t="shared" si="63"/>
        <v>Projected</v>
      </c>
      <c r="AR60" s="40" t="str">
        <f t="shared" si="63"/>
        <v>Projected</v>
      </c>
      <c r="AS60" s="40" t="str">
        <f t="shared" si="63"/>
        <v>Projected</v>
      </c>
      <c r="AT60" s="40" t="str">
        <f t="shared" si="63"/>
        <v>Projected</v>
      </c>
      <c r="AU60" s="40" t="str">
        <f t="shared" si="63"/>
        <v>Projected</v>
      </c>
      <c r="AV60" s="40"/>
      <c r="AW60" s="40" t="str">
        <f>AW5</f>
        <v>Projected</v>
      </c>
      <c r="AX60" s="40"/>
      <c r="AY60" s="40" t="str">
        <f t="shared" ref="AY60:BJ60" si="64">AY5</f>
        <v>Projected</v>
      </c>
      <c r="AZ60" s="40" t="str">
        <f t="shared" si="64"/>
        <v>Projected</v>
      </c>
      <c r="BA60" s="40" t="str">
        <f t="shared" si="64"/>
        <v>Projected</v>
      </c>
      <c r="BB60" s="40" t="str">
        <f t="shared" si="64"/>
        <v>Projected</v>
      </c>
      <c r="BC60" s="40" t="str">
        <f t="shared" si="64"/>
        <v>Projected</v>
      </c>
      <c r="BD60" s="40" t="str">
        <f t="shared" si="64"/>
        <v>Projected</v>
      </c>
      <c r="BE60" s="40" t="str">
        <f t="shared" si="64"/>
        <v>Projected</v>
      </c>
      <c r="BF60" s="40" t="str">
        <f t="shared" si="64"/>
        <v>Projected</v>
      </c>
      <c r="BG60" s="40" t="str">
        <f t="shared" si="64"/>
        <v>Projected</v>
      </c>
      <c r="BH60" s="40" t="str">
        <f t="shared" si="64"/>
        <v>Projected</v>
      </c>
      <c r="BI60" s="40" t="str">
        <f t="shared" si="64"/>
        <v>Projected</v>
      </c>
      <c r="BJ60" s="40" t="str">
        <f t="shared" si="64"/>
        <v>Projected</v>
      </c>
      <c r="BK60" s="40"/>
      <c r="BL60" s="40" t="str">
        <f>BL5</f>
        <v>Projected</v>
      </c>
      <c r="BM60" s="40"/>
      <c r="BN60" s="40" t="str">
        <f t="shared" ref="BN60:BY60" si="65">BN5</f>
        <v>Projected</v>
      </c>
      <c r="BO60" s="40" t="str">
        <f t="shared" si="65"/>
        <v>Projected</v>
      </c>
      <c r="BP60" s="40" t="str">
        <f t="shared" si="65"/>
        <v>Projected</v>
      </c>
      <c r="BQ60" s="40" t="str">
        <f t="shared" si="65"/>
        <v>Projected</v>
      </c>
      <c r="BR60" s="40" t="str">
        <f t="shared" si="65"/>
        <v>Projected</v>
      </c>
      <c r="BS60" s="40" t="str">
        <f t="shared" si="65"/>
        <v>Projected</v>
      </c>
      <c r="BT60" s="40" t="str">
        <f t="shared" si="65"/>
        <v>Projected</v>
      </c>
      <c r="BU60" s="40" t="str">
        <f t="shared" si="65"/>
        <v>Projected</v>
      </c>
      <c r="BV60" s="40" t="str">
        <f t="shared" si="65"/>
        <v>Projected</v>
      </c>
      <c r="BW60" s="40" t="str">
        <f t="shared" si="65"/>
        <v>Projected</v>
      </c>
      <c r="BX60" s="40" t="str">
        <f t="shared" si="65"/>
        <v>Projected</v>
      </c>
      <c r="BY60" s="40" t="str">
        <f t="shared" si="65"/>
        <v>Projected</v>
      </c>
      <c r="BZ60" s="40"/>
      <c r="CA60" s="40" t="str">
        <f>CA5</f>
        <v>Projected</v>
      </c>
      <c r="CB60" s="40"/>
      <c r="CC60" s="40" t="str">
        <f t="shared" ref="CC60:CN60" si="66">CC5</f>
        <v>Projected</v>
      </c>
      <c r="CD60" s="40" t="str">
        <f t="shared" si="66"/>
        <v>Projected</v>
      </c>
      <c r="CE60" s="40" t="str">
        <f t="shared" si="66"/>
        <v>Projected</v>
      </c>
      <c r="CF60" s="40" t="str">
        <f t="shared" si="66"/>
        <v>Projected</v>
      </c>
      <c r="CG60" s="40" t="str">
        <f t="shared" si="66"/>
        <v>Projected</v>
      </c>
      <c r="CH60" s="40" t="str">
        <f t="shared" si="66"/>
        <v>Projected</v>
      </c>
      <c r="CI60" s="40" t="str">
        <f t="shared" si="66"/>
        <v>Projected</v>
      </c>
      <c r="CJ60" s="40" t="str">
        <f t="shared" si="66"/>
        <v>Projected</v>
      </c>
      <c r="CK60" s="40" t="str">
        <f t="shared" si="66"/>
        <v>Projected</v>
      </c>
      <c r="CL60" s="40" t="str">
        <f t="shared" si="66"/>
        <v>Projected</v>
      </c>
      <c r="CM60" s="40" t="str">
        <f t="shared" si="66"/>
        <v>Projected</v>
      </c>
      <c r="CN60" s="40" t="str">
        <f t="shared" si="66"/>
        <v>Projected</v>
      </c>
      <c r="CO60" s="40"/>
      <c r="CP60" s="40" t="str">
        <f>CP5</f>
        <v>Projected</v>
      </c>
      <c r="CQ60" s="40"/>
    </row>
    <row r="61" spans="1:95" s="67" customFormat="1" x14ac:dyDescent="0.35">
      <c r="A61" s="39"/>
      <c r="B61" s="40"/>
      <c r="C61" s="40" t="s">
        <v>36</v>
      </c>
      <c r="D61" s="40" t="s">
        <v>36</v>
      </c>
      <c r="E61" s="40"/>
      <c r="F61" s="40" t="str">
        <f t="shared" ref="F61:Q61" si="67">F6</f>
        <v>January</v>
      </c>
      <c r="G61" s="40" t="str">
        <f t="shared" si="67"/>
        <v>February</v>
      </c>
      <c r="H61" s="40" t="str">
        <f t="shared" si="67"/>
        <v>March</v>
      </c>
      <c r="I61" s="40" t="str">
        <f t="shared" si="67"/>
        <v>April</v>
      </c>
      <c r="J61" s="40" t="str">
        <f t="shared" si="67"/>
        <v>May</v>
      </c>
      <c r="K61" s="40" t="str">
        <f t="shared" si="67"/>
        <v>June</v>
      </c>
      <c r="L61" s="40" t="str">
        <f t="shared" si="67"/>
        <v>July</v>
      </c>
      <c r="M61" s="40" t="str">
        <f t="shared" si="67"/>
        <v>August</v>
      </c>
      <c r="N61" s="40" t="str">
        <f t="shared" si="67"/>
        <v>September</v>
      </c>
      <c r="O61" s="40" t="str">
        <f t="shared" si="67"/>
        <v>October</v>
      </c>
      <c r="P61" s="40" t="str">
        <f t="shared" si="67"/>
        <v>November</v>
      </c>
      <c r="Q61" s="40" t="str">
        <f t="shared" si="67"/>
        <v>December</v>
      </c>
      <c r="R61" s="40"/>
      <c r="S61" s="40" t="str">
        <f>S6</f>
        <v>Annual</v>
      </c>
      <c r="T61" s="40"/>
      <c r="U61" s="40" t="str">
        <f t="shared" ref="U61:AF61" si="68">U6</f>
        <v>January</v>
      </c>
      <c r="V61" s="40" t="str">
        <f t="shared" si="68"/>
        <v>February</v>
      </c>
      <c r="W61" s="40" t="str">
        <f t="shared" si="68"/>
        <v>March</v>
      </c>
      <c r="X61" s="40" t="str">
        <f t="shared" si="68"/>
        <v>April</v>
      </c>
      <c r="Y61" s="40" t="str">
        <f t="shared" si="68"/>
        <v>May</v>
      </c>
      <c r="Z61" s="40" t="str">
        <f t="shared" si="68"/>
        <v>June</v>
      </c>
      <c r="AA61" s="40" t="str">
        <f t="shared" si="68"/>
        <v>July</v>
      </c>
      <c r="AB61" s="40" t="str">
        <f t="shared" si="68"/>
        <v>August</v>
      </c>
      <c r="AC61" s="40" t="str">
        <f t="shared" si="68"/>
        <v>September</v>
      </c>
      <c r="AD61" s="40" t="str">
        <f t="shared" si="68"/>
        <v>October</v>
      </c>
      <c r="AE61" s="40" t="str">
        <f t="shared" si="68"/>
        <v>November</v>
      </c>
      <c r="AF61" s="40" t="str">
        <f t="shared" si="68"/>
        <v>December</v>
      </c>
      <c r="AG61" s="40"/>
      <c r="AH61" s="40" t="str">
        <f>AH6</f>
        <v>Annual</v>
      </c>
      <c r="AI61" s="40"/>
      <c r="AJ61" s="40" t="str">
        <f t="shared" ref="AJ61:AU61" si="69">AJ6</f>
        <v>January</v>
      </c>
      <c r="AK61" s="40" t="str">
        <f t="shared" si="69"/>
        <v>February</v>
      </c>
      <c r="AL61" s="40" t="str">
        <f t="shared" si="69"/>
        <v>March</v>
      </c>
      <c r="AM61" s="40" t="str">
        <f t="shared" si="69"/>
        <v>April</v>
      </c>
      <c r="AN61" s="40" t="str">
        <f t="shared" si="69"/>
        <v>May</v>
      </c>
      <c r="AO61" s="40" t="str">
        <f t="shared" si="69"/>
        <v>June</v>
      </c>
      <c r="AP61" s="40" t="str">
        <f t="shared" si="69"/>
        <v>July</v>
      </c>
      <c r="AQ61" s="40" t="str">
        <f t="shared" si="69"/>
        <v>August</v>
      </c>
      <c r="AR61" s="40" t="str">
        <f t="shared" si="69"/>
        <v>September</v>
      </c>
      <c r="AS61" s="40" t="str">
        <f t="shared" si="69"/>
        <v>October</v>
      </c>
      <c r="AT61" s="40" t="str">
        <f t="shared" si="69"/>
        <v>November</v>
      </c>
      <c r="AU61" s="40" t="str">
        <f t="shared" si="69"/>
        <v>December</v>
      </c>
      <c r="AV61" s="40"/>
      <c r="AW61" s="40" t="str">
        <f>AW6</f>
        <v>Annual</v>
      </c>
      <c r="AX61" s="40"/>
      <c r="AY61" s="40" t="str">
        <f t="shared" ref="AY61:BJ61" si="70">AY6</f>
        <v>January</v>
      </c>
      <c r="AZ61" s="40" t="str">
        <f t="shared" si="70"/>
        <v>February</v>
      </c>
      <c r="BA61" s="40" t="str">
        <f t="shared" si="70"/>
        <v>March</v>
      </c>
      <c r="BB61" s="40" t="str">
        <f t="shared" si="70"/>
        <v>April</v>
      </c>
      <c r="BC61" s="40" t="str">
        <f t="shared" si="70"/>
        <v>May</v>
      </c>
      <c r="BD61" s="40" t="str">
        <f t="shared" si="70"/>
        <v>June</v>
      </c>
      <c r="BE61" s="40" t="str">
        <f t="shared" si="70"/>
        <v>July</v>
      </c>
      <c r="BF61" s="40" t="str">
        <f t="shared" si="70"/>
        <v>August</v>
      </c>
      <c r="BG61" s="40" t="str">
        <f t="shared" si="70"/>
        <v>September</v>
      </c>
      <c r="BH61" s="40" t="str">
        <f t="shared" si="70"/>
        <v>October</v>
      </c>
      <c r="BI61" s="40" t="str">
        <f t="shared" si="70"/>
        <v>November</v>
      </c>
      <c r="BJ61" s="40" t="str">
        <f t="shared" si="70"/>
        <v>December</v>
      </c>
      <c r="BK61" s="40"/>
      <c r="BL61" s="40" t="str">
        <f>BL6</f>
        <v>Annual</v>
      </c>
      <c r="BM61" s="40"/>
      <c r="BN61" s="40" t="str">
        <f t="shared" ref="BN61:BY61" si="71">BN6</f>
        <v>January</v>
      </c>
      <c r="BO61" s="40" t="str">
        <f t="shared" si="71"/>
        <v>February</v>
      </c>
      <c r="BP61" s="40" t="str">
        <f t="shared" si="71"/>
        <v>March</v>
      </c>
      <c r="BQ61" s="40" t="str">
        <f t="shared" si="71"/>
        <v>April</v>
      </c>
      <c r="BR61" s="40" t="str">
        <f t="shared" si="71"/>
        <v>May</v>
      </c>
      <c r="BS61" s="40" t="str">
        <f t="shared" si="71"/>
        <v>June</v>
      </c>
      <c r="BT61" s="40" t="str">
        <f t="shared" si="71"/>
        <v>July</v>
      </c>
      <c r="BU61" s="40" t="str">
        <f t="shared" si="71"/>
        <v>August</v>
      </c>
      <c r="BV61" s="40" t="str">
        <f t="shared" si="71"/>
        <v>September</v>
      </c>
      <c r="BW61" s="40" t="str">
        <f t="shared" si="71"/>
        <v>October</v>
      </c>
      <c r="BX61" s="40" t="str">
        <f t="shared" si="71"/>
        <v>November</v>
      </c>
      <c r="BY61" s="40" t="str">
        <f t="shared" si="71"/>
        <v>December</v>
      </c>
      <c r="BZ61" s="40"/>
      <c r="CA61" s="40" t="str">
        <f>CA6</f>
        <v>Annual</v>
      </c>
      <c r="CB61" s="40"/>
      <c r="CC61" s="40" t="str">
        <f t="shared" ref="CC61:CN61" si="72">CC6</f>
        <v>January</v>
      </c>
      <c r="CD61" s="40" t="str">
        <f t="shared" si="72"/>
        <v>February</v>
      </c>
      <c r="CE61" s="40" t="str">
        <f t="shared" si="72"/>
        <v>March</v>
      </c>
      <c r="CF61" s="40" t="str">
        <f t="shared" si="72"/>
        <v>April</v>
      </c>
      <c r="CG61" s="40" t="str">
        <f t="shared" si="72"/>
        <v>May</v>
      </c>
      <c r="CH61" s="40" t="str">
        <f t="shared" si="72"/>
        <v>June</v>
      </c>
      <c r="CI61" s="40" t="str">
        <f t="shared" si="72"/>
        <v>July</v>
      </c>
      <c r="CJ61" s="40" t="str">
        <f t="shared" si="72"/>
        <v>August</v>
      </c>
      <c r="CK61" s="40" t="str">
        <f t="shared" si="72"/>
        <v>September</v>
      </c>
      <c r="CL61" s="40" t="str">
        <f t="shared" si="72"/>
        <v>October</v>
      </c>
      <c r="CM61" s="40" t="str">
        <f t="shared" si="72"/>
        <v>November</v>
      </c>
      <c r="CN61" s="40" t="str">
        <f t="shared" si="72"/>
        <v>December</v>
      </c>
      <c r="CO61" s="40"/>
      <c r="CP61" s="40" t="str">
        <f>CP6</f>
        <v>Annual</v>
      </c>
      <c r="CQ61" s="40"/>
    </row>
    <row r="62" spans="1:95" s="68" customFormat="1" x14ac:dyDescent="0.35">
      <c r="A62" s="41"/>
      <c r="B62" s="42"/>
      <c r="C62" s="42" t="s">
        <v>37</v>
      </c>
      <c r="D62" s="52" t="s">
        <v>83</v>
      </c>
      <c r="E62" s="52"/>
      <c r="F62" s="99">
        <f t="shared" ref="F62:Q62" si="73">F7</f>
        <v>2019</v>
      </c>
      <c r="G62" s="99">
        <f t="shared" si="73"/>
        <v>2019</v>
      </c>
      <c r="H62" s="99">
        <f t="shared" si="73"/>
        <v>2019</v>
      </c>
      <c r="I62" s="99">
        <f t="shared" si="73"/>
        <v>2019</v>
      </c>
      <c r="J62" s="99">
        <f t="shared" si="73"/>
        <v>2019</v>
      </c>
      <c r="K62" s="99">
        <f t="shared" si="73"/>
        <v>2019</v>
      </c>
      <c r="L62" s="99">
        <f t="shared" si="73"/>
        <v>2019</v>
      </c>
      <c r="M62" s="99">
        <f t="shared" si="73"/>
        <v>2019</v>
      </c>
      <c r="N62" s="99">
        <f t="shared" si="73"/>
        <v>2019</v>
      </c>
      <c r="O62" s="99">
        <f t="shared" si="73"/>
        <v>2019</v>
      </c>
      <c r="P62" s="99">
        <f t="shared" si="73"/>
        <v>2019</v>
      </c>
      <c r="Q62" s="99">
        <f t="shared" si="73"/>
        <v>2019</v>
      </c>
      <c r="R62" s="52"/>
      <c r="S62" s="99">
        <f>Q62</f>
        <v>2019</v>
      </c>
      <c r="T62" s="99"/>
      <c r="U62" s="99">
        <f t="shared" ref="U62:AF62" si="74">U7</f>
        <v>2020</v>
      </c>
      <c r="V62" s="99">
        <f t="shared" si="74"/>
        <v>2020</v>
      </c>
      <c r="W62" s="99">
        <f t="shared" si="74"/>
        <v>2020</v>
      </c>
      <c r="X62" s="99">
        <f t="shared" si="74"/>
        <v>2020</v>
      </c>
      <c r="Y62" s="99">
        <f t="shared" si="74"/>
        <v>2020</v>
      </c>
      <c r="Z62" s="99">
        <f t="shared" si="74"/>
        <v>2020</v>
      </c>
      <c r="AA62" s="99">
        <f t="shared" si="74"/>
        <v>2020</v>
      </c>
      <c r="AB62" s="99">
        <f t="shared" si="74"/>
        <v>2020</v>
      </c>
      <c r="AC62" s="99">
        <f t="shared" si="74"/>
        <v>2020</v>
      </c>
      <c r="AD62" s="99">
        <f t="shared" si="74"/>
        <v>2020</v>
      </c>
      <c r="AE62" s="99">
        <f t="shared" si="74"/>
        <v>2020</v>
      </c>
      <c r="AF62" s="99">
        <f t="shared" si="74"/>
        <v>2020</v>
      </c>
      <c r="AG62" s="52"/>
      <c r="AH62" s="99">
        <f>AF62</f>
        <v>2020</v>
      </c>
      <c r="AI62" s="52"/>
      <c r="AJ62" s="99">
        <f t="shared" ref="AJ62:AU62" si="75">AJ7</f>
        <v>2021</v>
      </c>
      <c r="AK62" s="99">
        <f t="shared" si="75"/>
        <v>2021</v>
      </c>
      <c r="AL62" s="99">
        <f t="shared" si="75"/>
        <v>2021</v>
      </c>
      <c r="AM62" s="99">
        <f t="shared" si="75"/>
        <v>2021</v>
      </c>
      <c r="AN62" s="99">
        <f t="shared" si="75"/>
        <v>2021</v>
      </c>
      <c r="AO62" s="99">
        <f t="shared" si="75"/>
        <v>2021</v>
      </c>
      <c r="AP62" s="99">
        <f t="shared" si="75"/>
        <v>2021</v>
      </c>
      <c r="AQ62" s="99">
        <f t="shared" si="75"/>
        <v>2021</v>
      </c>
      <c r="AR62" s="99">
        <f t="shared" si="75"/>
        <v>2021</v>
      </c>
      <c r="AS62" s="99">
        <f t="shared" si="75"/>
        <v>2021</v>
      </c>
      <c r="AT62" s="99">
        <f t="shared" si="75"/>
        <v>2021</v>
      </c>
      <c r="AU62" s="99">
        <f t="shared" si="75"/>
        <v>2021</v>
      </c>
      <c r="AV62" s="52"/>
      <c r="AW62" s="99">
        <f>AU62</f>
        <v>2021</v>
      </c>
      <c r="AX62" s="52"/>
      <c r="AY62" s="99">
        <f t="shared" ref="AY62:BJ62" si="76">AY7</f>
        <v>2022</v>
      </c>
      <c r="AZ62" s="99">
        <f t="shared" si="76"/>
        <v>2022</v>
      </c>
      <c r="BA62" s="99">
        <f t="shared" si="76"/>
        <v>2022</v>
      </c>
      <c r="BB62" s="99">
        <f t="shared" si="76"/>
        <v>2022</v>
      </c>
      <c r="BC62" s="99">
        <f t="shared" si="76"/>
        <v>2022</v>
      </c>
      <c r="BD62" s="99">
        <f t="shared" si="76"/>
        <v>2022</v>
      </c>
      <c r="BE62" s="99">
        <f t="shared" si="76"/>
        <v>2022</v>
      </c>
      <c r="BF62" s="99">
        <f t="shared" si="76"/>
        <v>2022</v>
      </c>
      <c r="BG62" s="99">
        <f t="shared" si="76"/>
        <v>2022</v>
      </c>
      <c r="BH62" s="99">
        <f t="shared" si="76"/>
        <v>2022</v>
      </c>
      <c r="BI62" s="99">
        <f t="shared" si="76"/>
        <v>2022</v>
      </c>
      <c r="BJ62" s="99">
        <f t="shared" si="76"/>
        <v>2022</v>
      </c>
      <c r="BK62" s="52"/>
      <c r="BL62" s="99">
        <f>BJ62</f>
        <v>2022</v>
      </c>
      <c r="BM62" s="52"/>
      <c r="BN62" s="99">
        <f t="shared" ref="BN62:BY62" si="77">BN7</f>
        <v>2023</v>
      </c>
      <c r="BO62" s="99">
        <f t="shared" si="77"/>
        <v>2023</v>
      </c>
      <c r="BP62" s="99">
        <f t="shared" si="77"/>
        <v>2023</v>
      </c>
      <c r="BQ62" s="99">
        <f t="shared" si="77"/>
        <v>2023</v>
      </c>
      <c r="BR62" s="99">
        <f t="shared" si="77"/>
        <v>2023</v>
      </c>
      <c r="BS62" s="99">
        <f t="shared" si="77"/>
        <v>2023</v>
      </c>
      <c r="BT62" s="99">
        <f t="shared" si="77"/>
        <v>2023</v>
      </c>
      <c r="BU62" s="99">
        <f t="shared" si="77"/>
        <v>2023</v>
      </c>
      <c r="BV62" s="99">
        <f t="shared" si="77"/>
        <v>2023</v>
      </c>
      <c r="BW62" s="99">
        <f t="shared" si="77"/>
        <v>2023</v>
      </c>
      <c r="BX62" s="99">
        <f t="shared" si="77"/>
        <v>2023</v>
      </c>
      <c r="BY62" s="99">
        <f t="shared" si="77"/>
        <v>2023</v>
      </c>
      <c r="BZ62" s="52"/>
      <c r="CA62" s="99">
        <f>BY62</f>
        <v>2023</v>
      </c>
      <c r="CB62" s="52"/>
      <c r="CC62" s="99">
        <f t="shared" ref="CC62:CN62" si="78">CC7</f>
        <v>2024</v>
      </c>
      <c r="CD62" s="99">
        <f t="shared" si="78"/>
        <v>2024</v>
      </c>
      <c r="CE62" s="99">
        <f t="shared" si="78"/>
        <v>2024</v>
      </c>
      <c r="CF62" s="99">
        <f t="shared" si="78"/>
        <v>2024</v>
      </c>
      <c r="CG62" s="99">
        <f t="shared" si="78"/>
        <v>2024</v>
      </c>
      <c r="CH62" s="99">
        <f t="shared" si="78"/>
        <v>2024</v>
      </c>
      <c r="CI62" s="99">
        <f t="shared" si="78"/>
        <v>2024</v>
      </c>
      <c r="CJ62" s="99">
        <f t="shared" si="78"/>
        <v>2024</v>
      </c>
      <c r="CK62" s="99">
        <f t="shared" si="78"/>
        <v>2024</v>
      </c>
      <c r="CL62" s="99">
        <f t="shared" si="78"/>
        <v>2024</v>
      </c>
      <c r="CM62" s="99">
        <f t="shared" si="78"/>
        <v>2024</v>
      </c>
      <c r="CN62" s="99">
        <f t="shared" si="78"/>
        <v>2024</v>
      </c>
      <c r="CO62" s="52"/>
      <c r="CP62" s="99">
        <f>CN62</f>
        <v>2024</v>
      </c>
      <c r="CQ62" s="52"/>
    </row>
    <row r="63" spans="1:95" s="69" customFormat="1" x14ac:dyDescent="0.35">
      <c r="A63" s="44"/>
      <c r="B63" s="45"/>
      <c r="C63" s="45"/>
      <c r="D63" s="45"/>
      <c r="T63" s="45"/>
      <c r="AJ63" s="45"/>
      <c r="AY63" s="45"/>
      <c r="BN63" s="45"/>
      <c r="CC63" s="45"/>
    </row>
    <row r="64" spans="1:95" s="46" customFormat="1" x14ac:dyDescent="0.35">
      <c r="A64" s="46" t="s">
        <v>245</v>
      </c>
      <c r="C64" s="46">
        <f>Assumptions!C251</f>
        <v>20000000</v>
      </c>
      <c r="D64" s="46">
        <f>Assumptions!D251</f>
        <v>18000000</v>
      </c>
      <c r="F64" s="46">
        <f>Assumptions!F251</f>
        <v>841500</v>
      </c>
      <c r="G64" s="46">
        <f>Assumptions!G251</f>
        <v>1782000</v>
      </c>
      <c r="H64" s="46">
        <f>Assumptions!H251</f>
        <v>1435500</v>
      </c>
      <c r="I64" s="46">
        <f>Assumptions!I251</f>
        <v>1633500</v>
      </c>
      <c r="J64" s="46">
        <f>Assumptions!J251</f>
        <v>2277000</v>
      </c>
      <c r="K64" s="46">
        <f>Assumptions!K251</f>
        <v>2277000</v>
      </c>
      <c r="L64" s="46">
        <f>Assumptions!L251</f>
        <v>2079000</v>
      </c>
      <c r="M64" s="46">
        <f>Assumptions!M251</f>
        <v>1584000</v>
      </c>
      <c r="N64" s="46">
        <f>Assumptions!N251</f>
        <v>1584000</v>
      </c>
      <c r="O64" s="46">
        <f>Assumptions!O251</f>
        <v>1584000</v>
      </c>
      <c r="P64" s="46">
        <f>Assumptions!P251</f>
        <v>990000</v>
      </c>
      <c r="Q64" s="46">
        <f>Assumptions!Q251</f>
        <v>816750</v>
      </c>
      <c r="S64" s="46">
        <f>SUM(F64:Q64)</f>
        <v>18884250</v>
      </c>
      <c r="U64" s="46">
        <f>Assumptions!U251</f>
        <v>917157.79816513765</v>
      </c>
      <c r="V64" s="46">
        <f>Assumptions!V251</f>
        <v>1942216.513761468</v>
      </c>
      <c r="W64" s="46">
        <f>Assumptions!W251</f>
        <v>1564563.3027522936</v>
      </c>
      <c r="X64" s="46">
        <f>Assumptions!X251</f>
        <v>1780365.1376146793</v>
      </c>
      <c r="Y64" s="46">
        <f>Assumptions!Y251</f>
        <v>2481721.1009174315</v>
      </c>
      <c r="Z64" s="46">
        <f>Assumptions!Z251</f>
        <v>2481721.1009174315</v>
      </c>
      <c r="AA64" s="46">
        <f>Assumptions!AA251</f>
        <v>2265919.2660550461</v>
      </c>
      <c r="AB64" s="46">
        <f>Assumptions!AB251</f>
        <v>1726414.6788990828</v>
      </c>
      <c r="AC64" s="46">
        <f>Assumptions!AC251</f>
        <v>1726414.6788990828</v>
      </c>
      <c r="AD64" s="46">
        <f>Assumptions!AD251</f>
        <v>1726414.6788990828</v>
      </c>
      <c r="AE64" s="46">
        <f>Assumptions!AE251</f>
        <v>1079009.1743119268</v>
      </c>
      <c r="AF64" s="46">
        <f>Assumptions!AF251</f>
        <v>890182.56880733964</v>
      </c>
      <c r="AH64" s="46">
        <f>SUM(U64:AF64)</f>
        <v>20582100.000000004</v>
      </c>
      <c r="AJ64" s="46">
        <f>Assumptions!AJ251</f>
        <v>963015.68807339459</v>
      </c>
      <c r="AK64" s="46">
        <f>Assumptions!AK251</f>
        <v>2039327.3394495414</v>
      </c>
      <c r="AL64" s="46">
        <f>Assumptions!AL251</f>
        <v>1642791.4678899082</v>
      </c>
      <c r="AM64" s="46">
        <f>Assumptions!AM251</f>
        <v>1869383.3944954132</v>
      </c>
      <c r="AN64" s="46">
        <f>Assumptions!AN251</f>
        <v>2605807.1559633035</v>
      </c>
      <c r="AO64" s="46">
        <f>Assumptions!AO251</f>
        <v>2605807.1559633035</v>
      </c>
      <c r="AP64" s="46">
        <f>Assumptions!AP251</f>
        <v>2379215.2293577986</v>
      </c>
      <c r="AQ64" s="46">
        <f>Assumptions!AQ251</f>
        <v>1812735.4128440372</v>
      </c>
      <c r="AR64" s="46">
        <f>Assumptions!AR251</f>
        <v>1812735.4128440372</v>
      </c>
      <c r="AS64" s="46">
        <f>Assumptions!AS251</f>
        <v>1812735.4128440372</v>
      </c>
      <c r="AT64" s="46">
        <f>Assumptions!AT251</f>
        <v>1132959.6330275231</v>
      </c>
      <c r="AU64" s="46">
        <f>Assumptions!AU251</f>
        <v>934691.69724770659</v>
      </c>
      <c r="AW64" s="46">
        <f>SUM(AJ64:AU64)</f>
        <v>21611205.000000004</v>
      </c>
      <c r="AY64" s="46">
        <f>Assumptions!AY251</f>
        <v>1011166.4724770645</v>
      </c>
      <c r="AZ64" s="46">
        <f>Assumptions!AZ251</f>
        <v>2141293.7064220184</v>
      </c>
      <c r="BA64" s="46">
        <f>Assumptions!BA251</f>
        <v>1724931.0412844038</v>
      </c>
      <c r="BB64" s="46">
        <f>Assumptions!BB251</f>
        <v>1962852.564220184</v>
      </c>
      <c r="BC64" s="46">
        <f>Assumptions!BC251</f>
        <v>2736097.5137614687</v>
      </c>
      <c r="BD64" s="46">
        <f>Assumptions!BD251</f>
        <v>2736097.5137614687</v>
      </c>
      <c r="BE64" s="46">
        <f>Assumptions!BE251</f>
        <v>2498175.9908256889</v>
      </c>
      <c r="BF64" s="46">
        <f>Assumptions!BF251</f>
        <v>1903372.1834862388</v>
      </c>
      <c r="BG64" s="46">
        <f>Assumptions!BG251</f>
        <v>1903372.1834862388</v>
      </c>
      <c r="BH64" s="46">
        <f>Assumptions!BH251</f>
        <v>1903372.1834862388</v>
      </c>
      <c r="BI64" s="46">
        <f>Assumptions!BI251</f>
        <v>1189607.6146788993</v>
      </c>
      <c r="BJ64" s="46">
        <f>Assumptions!BJ251</f>
        <v>981426.282110092</v>
      </c>
      <c r="BL64" s="46">
        <f>SUM(AY64:BJ64)</f>
        <v>22691765.250000004</v>
      </c>
      <c r="BN64" s="46">
        <f>Assumptions!BN251</f>
        <v>1061724.7961009177</v>
      </c>
      <c r="BO64" s="46">
        <f>Assumptions!BO251</f>
        <v>2248358.3917431193</v>
      </c>
      <c r="BP64" s="46">
        <f>Assumptions!BP251</f>
        <v>1811177.593348624</v>
      </c>
      <c r="BQ64" s="46">
        <f>Assumptions!BQ251</f>
        <v>2060995.1924311933</v>
      </c>
      <c r="BR64" s="46">
        <f>Assumptions!BR251</f>
        <v>2872902.3894495424</v>
      </c>
      <c r="BS64" s="46">
        <f>Assumptions!BS251</f>
        <v>2872902.3894495424</v>
      </c>
      <c r="BT64" s="46">
        <f>Assumptions!BT251</f>
        <v>2623084.7903669733</v>
      </c>
      <c r="BU64" s="46">
        <f>Assumptions!BU251</f>
        <v>1998540.7926605511</v>
      </c>
      <c r="BV64" s="46">
        <f>Assumptions!BV251</f>
        <v>1998540.7926605511</v>
      </c>
      <c r="BW64" s="46">
        <f>Assumptions!BW251</f>
        <v>1998540.7926605511</v>
      </c>
      <c r="BX64" s="46">
        <f>Assumptions!BX251</f>
        <v>1249087.9954128445</v>
      </c>
      <c r="BY64" s="46">
        <f>Assumptions!BY251</f>
        <v>1030497.5962155967</v>
      </c>
      <c r="CA64" s="46">
        <f>SUM(BN64:BY64)</f>
        <v>23826353.512500007</v>
      </c>
      <c r="CC64" s="46">
        <f>Assumptions!CC251</f>
        <v>1114811.0359059635</v>
      </c>
      <c r="CD64" s="46">
        <f>Assumptions!CD251</f>
        <v>2360776.3113302756</v>
      </c>
      <c r="CE64" s="46">
        <f>Assumptions!CE251</f>
        <v>1901736.4730160553</v>
      </c>
      <c r="CF64" s="46">
        <f>Assumptions!CF251</f>
        <v>2164044.9520527534</v>
      </c>
      <c r="CG64" s="46">
        <f>Assumptions!CG251</f>
        <v>3016547.5089220195</v>
      </c>
      <c r="CH64" s="46">
        <f>Assumptions!CH251</f>
        <v>3016547.5089220195</v>
      </c>
      <c r="CI64" s="46">
        <f>Assumptions!CI251</f>
        <v>2754239.0298853223</v>
      </c>
      <c r="CJ64" s="46">
        <f>Assumptions!CJ251</f>
        <v>2098467.8322935784</v>
      </c>
      <c r="CK64" s="46">
        <f>Assumptions!CK251</f>
        <v>2098467.8322935784</v>
      </c>
      <c r="CL64" s="46">
        <f>Assumptions!CL251</f>
        <v>2098467.8322935784</v>
      </c>
      <c r="CM64" s="46">
        <f>Assumptions!CM251</f>
        <v>1311542.3951834866</v>
      </c>
      <c r="CN64" s="46">
        <f>Assumptions!CN251</f>
        <v>1082022.4760263767</v>
      </c>
      <c r="CP64" s="46">
        <f>SUM(CC64:CN64)</f>
        <v>25017671.188125007</v>
      </c>
    </row>
    <row r="65" spans="1:16384" s="46" customFormat="1" x14ac:dyDescent="0.35"/>
    <row r="66" spans="1:16384" s="50" customFormat="1" x14ac:dyDescent="0.35">
      <c r="A66" s="50" t="s">
        <v>140</v>
      </c>
      <c r="C66" s="50">
        <f>Assumptions!C349</f>
        <v>10678821.875</v>
      </c>
      <c r="D66" s="50">
        <f>Assumptions!D349</f>
        <v>10728821.875</v>
      </c>
      <c r="F66" s="50">
        <f>Assumptions!F349</f>
        <v>567113</v>
      </c>
      <c r="G66" s="50">
        <f>Assumptions!G349</f>
        <v>1076954</v>
      </c>
      <c r="H66" s="50">
        <f>Assumptions!H349</f>
        <v>896081</v>
      </c>
      <c r="I66" s="50">
        <f>Assumptions!I349</f>
        <v>999437</v>
      </c>
      <c r="J66" s="50">
        <f>Assumptions!J349</f>
        <v>1356134</v>
      </c>
      <c r="K66" s="50">
        <f>Assumptions!K349</f>
        <v>1356134</v>
      </c>
      <c r="L66" s="50">
        <f>Assumptions!L349</f>
        <v>1226108</v>
      </c>
      <c r="M66" s="50">
        <f>Assumptions!M349</f>
        <v>952598</v>
      </c>
      <c r="N66" s="50">
        <f>Assumptions!N349</f>
        <v>952598</v>
      </c>
      <c r="O66" s="50">
        <f>Assumptions!O349</f>
        <v>952598</v>
      </c>
      <c r="P66" s="50">
        <f>Assumptions!P349</f>
        <v>623630</v>
      </c>
      <c r="Q66" s="50">
        <f>Assumptions!Q349</f>
        <v>533193.5</v>
      </c>
      <c r="S66" s="50">
        <f>SUM(F66:Q66)</f>
        <v>11492578.5</v>
      </c>
      <c r="U66" s="50">
        <f>Assumptions!U349</f>
        <v>585049.03119266056</v>
      </c>
      <c r="V66" s="50">
        <f>Assumptions!V349</f>
        <v>1151192.0660550459</v>
      </c>
      <c r="W66" s="50">
        <f>Assumptions!W349</f>
        <v>942613.05321100925</v>
      </c>
      <c r="X66" s="50">
        <f>Assumptions!X349</f>
        <v>1061801.060550459</v>
      </c>
      <c r="Y66" s="50">
        <f>Assumptions!Y349</f>
        <v>1449162.0844036699</v>
      </c>
      <c r="Z66" s="50">
        <f>Assumptions!Z349</f>
        <v>1449162.0844036699</v>
      </c>
      <c r="AA66" s="50">
        <f>Assumptions!AA349</f>
        <v>1329974.0770642203</v>
      </c>
      <c r="AB66" s="50">
        <f>Assumptions!AB349</f>
        <v>1032004.0587155964</v>
      </c>
      <c r="AC66" s="50">
        <f>Assumptions!AC349</f>
        <v>1032004.0587155964</v>
      </c>
      <c r="AD66" s="50">
        <f>Assumptions!AD349</f>
        <v>1032004.0587155964</v>
      </c>
      <c r="AE66" s="50">
        <f>Assumptions!AE349</f>
        <v>674440.03669724776</v>
      </c>
      <c r="AF66" s="50">
        <f>Assumptions!AF349</f>
        <v>570150.53027522948</v>
      </c>
      <c r="AH66" s="50">
        <f>SUM(U66:AF66)</f>
        <v>12309556.200000001</v>
      </c>
      <c r="AJ66" s="50">
        <f>Assumptions!AJ349</f>
        <v>610376.48275229358</v>
      </c>
      <c r="AK66" s="50">
        <f>Assumptions!AK349</f>
        <v>1204826.6693577983</v>
      </c>
      <c r="AL66" s="50">
        <f>Assumptions!AL349</f>
        <v>985818.70587155968</v>
      </c>
      <c r="AM66" s="50">
        <f>Assumptions!AM349</f>
        <v>1110966.1135779819</v>
      </c>
      <c r="AN66" s="50">
        <f>Assumptions!AN349</f>
        <v>1517695.1886238535</v>
      </c>
      <c r="AO66" s="50">
        <f>Assumptions!AO349</f>
        <v>1517695.1886238535</v>
      </c>
      <c r="AP66" s="50">
        <f>Assumptions!AP349</f>
        <v>1392547.7809174315</v>
      </c>
      <c r="AQ66" s="50">
        <f>Assumptions!AQ349</f>
        <v>1079679.2616513765</v>
      </c>
      <c r="AR66" s="50">
        <f>Assumptions!AR349</f>
        <v>1079679.2616513765</v>
      </c>
      <c r="AS66" s="50">
        <f>Assumptions!AS349</f>
        <v>1079679.2616513765</v>
      </c>
      <c r="AT66" s="50">
        <f>Assumptions!AT349</f>
        <v>704237.03853211016</v>
      </c>
      <c r="AU66" s="50">
        <f>Assumptions!AU349</f>
        <v>594733.05678899097</v>
      </c>
      <c r="AW66" s="50">
        <f>SUM(AJ66:AU66)</f>
        <v>12877934.010000002</v>
      </c>
      <c r="AY66" s="50">
        <f>Assumptions!AY349</f>
        <v>636970.30688990839</v>
      </c>
      <c r="AZ66" s="50">
        <f>Assumptions!AZ349</f>
        <v>1261143.0028256881</v>
      </c>
      <c r="BA66" s="50">
        <f>Assumptions!BA349</f>
        <v>1031184.6411651376</v>
      </c>
      <c r="BB66" s="50">
        <f>Assumptions!BB349</f>
        <v>1162589.4192568811</v>
      </c>
      <c r="BC66" s="50">
        <f>Assumptions!BC349</f>
        <v>1589654.9480550464</v>
      </c>
      <c r="BD66" s="50">
        <f>Assumptions!BD349</f>
        <v>1589654.9480550464</v>
      </c>
      <c r="BE66" s="50">
        <f>Assumptions!BE349</f>
        <v>1458250.1699633033</v>
      </c>
      <c r="BF66" s="50">
        <f>Assumptions!BF349</f>
        <v>1129738.2247339452</v>
      </c>
      <c r="BG66" s="50">
        <f>Assumptions!BG349</f>
        <v>1129738.2247339452</v>
      </c>
      <c r="BH66" s="50">
        <f>Assumptions!BH349</f>
        <v>1129738.2247339452</v>
      </c>
      <c r="BI66" s="50">
        <f>Assumptions!BI349</f>
        <v>735523.89045871573</v>
      </c>
      <c r="BJ66" s="50">
        <f>Assumptions!BJ349</f>
        <v>620544.70962844056</v>
      </c>
      <c r="BL66" s="50">
        <f>SUM(AY66:BJ66)</f>
        <v>13474730.710500004</v>
      </c>
      <c r="BN66" s="50">
        <f>Assumptions!BN349</f>
        <v>664893.82223440381</v>
      </c>
      <c r="BO66" s="50">
        <f>Assumptions!BO349</f>
        <v>1320275.1529669724</v>
      </c>
      <c r="BP66" s="50">
        <f>Assumptions!BP349</f>
        <v>1078818.8732233946</v>
      </c>
      <c r="BQ66" s="50">
        <f>Assumptions!BQ349</f>
        <v>1216793.8902197252</v>
      </c>
      <c r="BR66" s="50">
        <f>Assumptions!BR349</f>
        <v>1665212.6954577989</v>
      </c>
      <c r="BS66" s="50">
        <f>Assumptions!BS349</f>
        <v>1665212.6954577989</v>
      </c>
      <c r="BT66" s="50">
        <f>Assumptions!BT349</f>
        <v>1527237.6784614683</v>
      </c>
      <c r="BU66" s="50">
        <f>Assumptions!BU349</f>
        <v>1182300.1359706426</v>
      </c>
      <c r="BV66" s="50">
        <f>Assumptions!BV349</f>
        <v>1182300.1359706426</v>
      </c>
      <c r="BW66" s="50">
        <f>Assumptions!BW349</f>
        <v>1182300.1359706426</v>
      </c>
      <c r="BX66" s="50">
        <f>Assumptions!BX349</f>
        <v>768375.08498165163</v>
      </c>
      <c r="BY66" s="50">
        <f>Assumptions!BY349</f>
        <v>647646.9451098626</v>
      </c>
      <c r="CA66" s="50">
        <f>SUM(BN66:BY66)</f>
        <v>14101367.246025005</v>
      </c>
      <c r="CC66" s="50">
        <f>Assumptions!CC349</f>
        <v>694213.51334612397</v>
      </c>
      <c r="CD66" s="50">
        <f>Assumptions!CD349</f>
        <v>1382363.9106153212</v>
      </c>
      <c r="CE66" s="50">
        <f>Assumptions!CE349</f>
        <v>1128834.8168845642</v>
      </c>
      <c r="CF66" s="50">
        <f>Assumptions!CF349</f>
        <v>1273708.5847307115</v>
      </c>
      <c r="CG66" s="50">
        <f>Assumptions!CG349</f>
        <v>1744548.3302306887</v>
      </c>
      <c r="CH66" s="50">
        <f>Assumptions!CH349</f>
        <v>1744548.3302306887</v>
      </c>
      <c r="CI66" s="50">
        <f>Assumptions!CI349</f>
        <v>1599674.5623845421</v>
      </c>
      <c r="CJ66" s="50">
        <f>Assumptions!CJ349</f>
        <v>1237490.1427691747</v>
      </c>
      <c r="CK66" s="50">
        <f>Assumptions!CK349</f>
        <v>1237490.1427691747</v>
      </c>
      <c r="CL66" s="50">
        <f>Assumptions!CL349</f>
        <v>1237490.1427691747</v>
      </c>
      <c r="CM66" s="50">
        <f>Assumptions!CM349</f>
        <v>802868.83923073416</v>
      </c>
      <c r="CN66" s="50">
        <f>Assumptions!CN349</f>
        <v>676104.29236535577</v>
      </c>
      <c r="CP66" s="50">
        <f>SUM(CC66:CN66)</f>
        <v>14759335.608326254</v>
      </c>
    </row>
    <row r="67" spans="1:16384" s="47" customFormat="1" x14ac:dyDescent="0.35"/>
    <row r="68" spans="1:16384" s="46" customFormat="1" x14ac:dyDescent="0.35">
      <c r="A68" s="46" t="s">
        <v>190</v>
      </c>
      <c r="B68" s="54"/>
      <c r="C68" s="54">
        <f>C64-C66</f>
        <v>9321178.125</v>
      </c>
      <c r="D68" s="54">
        <f>D64-D66</f>
        <v>7271178.125</v>
      </c>
      <c r="E68" s="54"/>
      <c r="F68" s="54">
        <f t="shared" ref="F68:Q68" si="79">F64-F66</f>
        <v>274387</v>
      </c>
      <c r="G68" s="54">
        <f t="shared" si="79"/>
        <v>705046</v>
      </c>
      <c r="H68" s="54">
        <f t="shared" si="79"/>
        <v>539419</v>
      </c>
      <c r="I68" s="54">
        <f t="shared" si="79"/>
        <v>634063</v>
      </c>
      <c r="J68" s="54">
        <f t="shared" si="79"/>
        <v>920866</v>
      </c>
      <c r="K68" s="54">
        <f t="shared" si="79"/>
        <v>920866</v>
      </c>
      <c r="L68" s="54">
        <f t="shared" si="79"/>
        <v>852892</v>
      </c>
      <c r="M68" s="54">
        <f t="shared" si="79"/>
        <v>631402</v>
      </c>
      <c r="N68" s="54">
        <f t="shared" si="79"/>
        <v>631402</v>
      </c>
      <c r="O68" s="54">
        <f t="shared" si="79"/>
        <v>631402</v>
      </c>
      <c r="P68" s="54">
        <f t="shared" si="79"/>
        <v>366370</v>
      </c>
      <c r="Q68" s="54">
        <f t="shared" si="79"/>
        <v>283556.5</v>
      </c>
      <c r="R68" s="54"/>
      <c r="S68" s="54">
        <f>S64-S66</f>
        <v>7391671.5</v>
      </c>
      <c r="T68" s="54"/>
      <c r="U68" s="54">
        <f>U64-U66</f>
        <v>332108.76697247708</v>
      </c>
      <c r="V68" s="54">
        <f>V64-V66</f>
        <v>791024.44770642207</v>
      </c>
      <c r="W68" s="54">
        <f>W64-W66</f>
        <v>621950.2495412844</v>
      </c>
      <c r="X68" s="54">
        <f>X64-X66</f>
        <v>718564.07706422033</v>
      </c>
      <c r="Y68" s="54">
        <f t="shared" ref="Y68:AF68" si="80">Y64-Y66</f>
        <v>1032559.0165137616</v>
      </c>
      <c r="Z68" s="54">
        <f t="shared" si="80"/>
        <v>1032559.0165137616</v>
      </c>
      <c r="AA68" s="54">
        <f t="shared" si="80"/>
        <v>935945.18899082579</v>
      </c>
      <c r="AB68" s="54">
        <f t="shared" si="80"/>
        <v>694410.62018348638</v>
      </c>
      <c r="AC68" s="54">
        <f t="shared" si="80"/>
        <v>694410.62018348638</v>
      </c>
      <c r="AD68" s="54">
        <f t="shared" si="80"/>
        <v>694410.62018348638</v>
      </c>
      <c r="AE68" s="54">
        <f t="shared" si="80"/>
        <v>404569.13761467906</v>
      </c>
      <c r="AF68" s="54">
        <f t="shared" si="80"/>
        <v>320032.03853211016</v>
      </c>
      <c r="AG68" s="54"/>
      <c r="AH68" s="54">
        <f>AH64-AH66</f>
        <v>8272543.8000000026</v>
      </c>
      <c r="AI68" s="54"/>
      <c r="AJ68" s="54">
        <f>AJ64-AJ66</f>
        <v>352639.20532110101</v>
      </c>
      <c r="AK68" s="54">
        <f>AK64-AK66</f>
        <v>834500.67009174312</v>
      </c>
      <c r="AL68" s="54">
        <f>AL64-AL66</f>
        <v>656972.76201834856</v>
      </c>
      <c r="AM68" s="54">
        <f>AM64-AM66</f>
        <v>758417.28091743123</v>
      </c>
      <c r="AN68" s="54">
        <f t="shared" ref="AN68:AU68" si="81">AN64-AN66</f>
        <v>1088111.96733945</v>
      </c>
      <c r="AO68" s="54">
        <f t="shared" si="81"/>
        <v>1088111.96733945</v>
      </c>
      <c r="AP68" s="54">
        <f t="shared" si="81"/>
        <v>986667.44844036712</v>
      </c>
      <c r="AQ68" s="54">
        <f t="shared" si="81"/>
        <v>733056.15119266068</v>
      </c>
      <c r="AR68" s="54">
        <f t="shared" si="81"/>
        <v>733056.15119266068</v>
      </c>
      <c r="AS68" s="54">
        <f t="shared" si="81"/>
        <v>733056.15119266068</v>
      </c>
      <c r="AT68" s="54">
        <f t="shared" si="81"/>
        <v>428722.59449541289</v>
      </c>
      <c r="AU68" s="54">
        <f t="shared" si="81"/>
        <v>339958.64045871561</v>
      </c>
      <c r="AV68" s="54"/>
      <c r="AW68" s="54">
        <f>AW64-AW66</f>
        <v>8733270.9900000021</v>
      </c>
      <c r="AX68" s="54"/>
      <c r="AY68" s="54">
        <f>AY64-AY66</f>
        <v>374196.16558715608</v>
      </c>
      <c r="AZ68" s="54">
        <f>AZ64-AZ66</f>
        <v>880150.70359633025</v>
      </c>
      <c r="BA68" s="54">
        <f>BA64-BA66</f>
        <v>693746.40011926612</v>
      </c>
      <c r="BB68" s="54">
        <f>BB64-BB66</f>
        <v>800263.14496330288</v>
      </c>
      <c r="BC68" s="54">
        <f t="shared" ref="BC68:BJ68" si="82">BC64-BC66</f>
        <v>1146442.5657064223</v>
      </c>
      <c r="BD68" s="54">
        <f t="shared" si="82"/>
        <v>1146442.5657064223</v>
      </c>
      <c r="BE68" s="54">
        <f t="shared" si="82"/>
        <v>1039925.8208623857</v>
      </c>
      <c r="BF68" s="54">
        <f t="shared" si="82"/>
        <v>773633.95875229361</v>
      </c>
      <c r="BG68" s="54">
        <f t="shared" si="82"/>
        <v>773633.95875229361</v>
      </c>
      <c r="BH68" s="54">
        <f t="shared" si="82"/>
        <v>773633.95875229361</v>
      </c>
      <c r="BI68" s="54">
        <f t="shared" si="82"/>
        <v>454083.72422018356</v>
      </c>
      <c r="BJ68" s="54">
        <f t="shared" si="82"/>
        <v>360881.57248165144</v>
      </c>
      <c r="BK68" s="54"/>
      <c r="BL68" s="54">
        <f>BL64-BL66</f>
        <v>9217034.5395</v>
      </c>
      <c r="BM68" s="54"/>
      <c r="BN68" s="54">
        <f>BN64-BN66</f>
        <v>396830.97386651393</v>
      </c>
      <c r="BO68" s="54">
        <f>BO64-BO66</f>
        <v>928083.2387761469</v>
      </c>
      <c r="BP68" s="54">
        <f>BP64-BP66</f>
        <v>732358.72012522933</v>
      </c>
      <c r="BQ68" s="54">
        <f>BQ64-BQ66</f>
        <v>844201.30221146811</v>
      </c>
      <c r="BR68" s="54">
        <f t="shared" ref="BR68:BY68" si="83">BR64-BR66</f>
        <v>1207689.6939917435</v>
      </c>
      <c r="BS68" s="54">
        <f t="shared" si="83"/>
        <v>1207689.6939917435</v>
      </c>
      <c r="BT68" s="54">
        <f t="shared" si="83"/>
        <v>1095847.1119055049</v>
      </c>
      <c r="BU68" s="54">
        <f t="shared" si="83"/>
        <v>816240.65668990859</v>
      </c>
      <c r="BV68" s="54">
        <f t="shared" si="83"/>
        <v>816240.65668990859</v>
      </c>
      <c r="BW68" s="54">
        <f t="shared" si="83"/>
        <v>816240.65668990859</v>
      </c>
      <c r="BX68" s="54">
        <f t="shared" si="83"/>
        <v>480712.91043119284</v>
      </c>
      <c r="BY68" s="54">
        <f t="shared" si="83"/>
        <v>382850.65110573405</v>
      </c>
      <c r="BZ68" s="54"/>
      <c r="CA68" s="54">
        <f>CA64-CA66</f>
        <v>9724986.2664750014</v>
      </c>
      <c r="CB68" s="54"/>
      <c r="CC68" s="54">
        <f>CC64-CC66</f>
        <v>420597.52255983953</v>
      </c>
      <c r="CD68" s="54">
        <f>CD64-CD66</f>
        <v>978412.40071495436</v>
      </c>
      <c r="CE68" s="54">
        <f>CE64-CE66</f>
        <v>772901.65613149107</v>
      </c>
      <c r="CF68" s="54">
        <f>CF64-CF66</f>
        <v>890336.36732204189</v>
      </c>
      <c r="CG68" s="54">
        <f t="shared" ref="CG68:CN68" si="84">CG64-CG66</f>
        <v>1271999.1786913308</v>
      </c>
      <c r="CH68" s="54">
        <f t="shared" si="84"/>
        <v>1271999.1786913308</v>
      </c>
      <c r="CI68" s="54">
        <f t="shared" si="84"/>
        <v>1154564.4675007802</v>
      </c>
      <c r="CJ68" s="54">
        <f t="shared" si="84"/>
        <v>860977.68952440377</v>
      </c>
      <c r="CK68" s="54">
        <f t="shared" si="84"/>
        <v>860977.68952440377</v>
      </c>
      <c r="CL68" s="54">
        <f t="shared" si="84"/>
        <v>860977.68952440377</v>
      </c>
      <c r="CM68" s="54">
        <f t="shared" si="84"/>
        <v>508673.55595275247</v>
      </c>
      <c r="CN68" s="54">
        <f t="shared" si="84"/>
        <v>405918.18366102094</v>
      </c>
      <c r="CO68" s="54"/>
      <c r="CP68" s="54">
        <f>CP64-CP66</f>
        <v>10258335.579798752</v>
      </c>
      <c r="CQ68" s="54"/>
    </row>
    <row r="69" spans="1:16384" s="46" customFormat="1" x14ac:dyDescent="0.35"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4"/>
      <c r="CA69" s="54"/>
      <c r="CB69" s="54"/>
      <c r="CC69" s="54"/>
      <c r="CD69" s="54"/>
      <c r="CE69" s="54"/>
      <c r="CF69" s="54"/>
      <c r="CG69" s="54"/>
      <c r="CH69" s="54"/>
      <c r="CI69" s="54"/>
      <c r="CJ69" s="54"/>
      <c r="CK69" s="54"/>
      <c r="CL69" s="54"/>
      <c r="CM69" s="54"/>
      <c r="CN69" s="54"/>
      <c r="CO69" s="54"/>
      <c r="CP69" s="54"/>
      <c r="CQ69" s="54"/>
    </row>
    <row r="70" spans="1:16384" s="46" customFormat="1" x14ac:dyDescent="0.35">
      <c r="A70" s="51" t="s">
        <v>255</v>
      </c>
      <c r="B70" s="51"/>
      <c r="C70" s="53">
        <f>(C64-C136-C140-C144-C148-28522)/C64</f>
        <v>0.47273280625000003</v>
      </c>
      <c r="D70" s="53">
        <f>(D64-D136-D140-D144-D148)/D64</f>
        <v>0.41295434027777778</v>
      </c>
      <c r="E70" s="51"/>
      <c r="F70" s="53">
        <f>(F64-F136-F148-F152)/F64</f>
        <v>0.43420915032679741</v>
      </c>
      <c r="G70" s="53">
        <f t="shared" ref="G70:Q70" si="85">(G64-G136-G140-G144-G148)/G64</f>
        <v>0.40322446689113356</v>
      </c>
      <c r="H70" s="53">
        <f t="shared" si="85"/>
        <v>0.38517520027864854</v>
      </c>
      <c r="I70" s="53">
        <f t="shared" si="85"/>
        <v>0.39642669115396389</v>
      </c>
      <c r="J70" s="53">
        <f t="shared" si="85"/>
        <v>0.4103495827843654</v>
      </c>
      <c r="K70" s="53">
        <f t="shared" si="85"/>
        <v>0.4103495827843654</v>
      </c>
      <c r="L70" s="53">
        <f t="shared" si="85"/>
        <v>0.41625396825396827</v>
      </c>
      <c r="M70" s="53">
        <f t="shared" si="85"/>
        <v>0.40650378787878788</v>
      </c>
      <c r="N70" s="53">
        <f t="shared" si="85"/>
        <v>0.40650378787878788</v>
      </c>
      <c r="O70" s="53">
        <f t="shared" si="85"/>
        <v>0.40650378787878788</v>
      </c>
      <c r="P70" s="53">
        <f t="shared" si="85"/>
        <v>0.3826969696969697</v>
      </c>
      <c r="Q70" s="72">
        <f t="shared" si="85"/>
        <v>0.36248117539026631</v>
      </c>
      <c r="R70" s="51"/>
      <c r="S70" s="53">
        <f>(S64-S136-S140-S144-S148)/S64</f>
        <v>0.39968076571746297</v>
      </c>
      <c r="T70" s="53"/>
      <c r="U70" s="53">
        <f t="shared" ref="U70:AF70" si="86">(U64-U136-U140-U144-U148)/U64</f>
        <v>0.3757355251865056</v>
      </c>
      <c r="V70" s="53">
        <f t="shared" si="86"/>
        <v>0.41371517645591721</v>
      </c>
      <c r="W70" s="53">
        <f t="shared" si="86"/>
        <v>0.40551267463911139</v>
      </c>
      <c r="X70" s="53">
        <f t="shared" si="86"/>
        <v>0.41062592252491242</v>
      </c>
      <c r="Y70" s="53">
        <f t="shared" si="86"/>
        <v>0.42110252281266775</v>
      </c>
      <c r="Z70" s="53">
        <f t="shared" si="86"/>
        <v>0.42110252281266775</v>
      </c>
      <c r="AA70" s="53">
        <f t="shared" si="86"/>
        <v>0.41856971834749612</v>
      </c>
      <c r="AB70" s="53">
        <f t="shared" si="86"/>
        <v>0.40946745230078563</v>
      </c>
      <c r="AC70" s="53">
        <f t="shared" si="86"/>
        <v>0.40946745230078563</v>
      </c>
      <c r="AD70" s="53">
        <f t="shared" si="86"/>
        <v>0.40946745230078563</v>
      </c>
      <c r="AE70" s="53">
        <f t="shared" si="86"/>
        <v>0.3865297418630752</v>
      </c>
      <c r="AF70" s="53">
        <f t="shared" si="86"/>
        <v>0.37355487535285514</v>
      </c>
      <c r="AG70" s="51"/>
      <c r="AH70" s="53">
        <f>(AH64-AH136-AH140-AH144-AH148)/AH64</f>
        <v>0.4092169312169312</v>
      </c>
      <c r="AI70" s="51"/>
      <c r="AJ70" s="53">
        <f t="shared" ref="AJ70:AU70" si="87">(AJ64-AJ136-AJ140-AJ144-AJ148)/AJ64</f>
        <v>0.3791622606393848</v>
      </c>
      <c r="AK70" s="53">
        <f t="shared" si="87"/>
        <v>0.41533335708644348</v>
      </c>
      <c r="AL70" s="53">
        <f t="shared" si="87"/>
        <v>0.40752145059424749</v>
      </c>
      <c r="AM70" s="53">
        <f t="shared" si="87"/>
        <v>0.4123912104854866</v>
      </c>
      <c r="AN70" s="53">
        <f t="shared" si="87"/>
        <v>0.42236892504525358</v>
      </c>
      <c r="AO70" s="53">
        <f t="shared" si="87"/>
        <v>0.42236892504525358</v>
      </c>
      <c r="AP70" s="53">
        <f t="shared" si="87"/>
        <v>0.41995673031651864</v>
      </c>
      <c r="AQ70" s="53">
        <f t="shared" si="87"/>
        <v>0.41128790551012778</v>
      </c>
      <c r="AR70" s="53">
        <f t="shared" si="87"/>
        <v>0.41128790551012778</v>
      </c>
      <c r="AS70" s="53">
        <f t="shared" si="87"/>
        <v>0.41128790551012778</v>
      </c>
      <c r="AT70" s="53">
        <f t="shared" si="87"/>
        <v>0.38944246699802254</v>
      </c>
      <c r="AU70" s="53">
        <f t="shared" si="87"/>
        <v>0.3770854512740035</v>
      </c>
      <c r="AV70" s="51"/>
      <c r="AW70" s="53">
        <f>(AW64-AW136-AW140-AW144-AW148)/AW64</f>
        <v>0.41104931400169498</v>
      </c>
      <c r="AX70" s="51"/>
      <c r="AY70" s="53">
        <f t="shared" ref="AY70:BJ70" si="88">(AY64-AY136-AY140-AY144-AY148)/AY64</f>
        <v>0.38242581821355554</v>
      </c>
      <c r="AZ70" s="53">
        <f t="shared" si="88"/>
        <v>0.41687448149646855</v>
      </c>
      <c r="BA70" s="53">
        <f t="shared" si="88"/>
        <v>0.40943457055152005</v>
      </c>
      <c r="BB70" s="53">
        <f t="shared" si="88"/>
        <v>0.41407243711460484</v>
      </c>
      <c r="BC70" s="53">
        <f t="shared" si="88"/>
        <v>0.42357502240962097</v>
      </c>
      <c r="BD70" s="53">
        <f t="shared" si="88"/>
        <v>0.42357502240962097</v>
      </c>
      <c r="BE70" s="53">
        <f t="shared" si="88"/>
        <v>0.42127769409654015</v>
      </c>
      <c r="BF70" s="53">
        <f t="shared" si="88"/>
        <v>0.41302167047140592</v>
      </c>
      <c r="BG70" s="53">
        <f t="shared" si="88"/>
        <v>0.41302167047140592</v>
      </c>
      <c r="BH70" s="53">
        <f t="shared" si="88"/>
        <v>0.41302167047140592</v>
      </c>
      <c r="BI70" s="53">
        <f t="shared" si="88"/>
        <v>0.39221649093606764</v>
      </c>
      <c r="BJ70" s="53">
        <f t="shared" si="88"/>
        <v>0.38044790453223998</v>
      </c>
      <c r="BK70" s="51"/>
      <c r="BL70" s="53">
        <f>(BL64-BL136-BL140-BL144-BL148)/BL64</f>
        <v>0.41279444046337471</v>
      </c>
      <c r="BM70" s="51"/>
      <c r="BN70" s="53">
        <f t="shared" ref="BN70:BY70" si="89">(BN64-BN136-BN140-BN144-BN148)/BN64</f>
        <v>0.38553396828419434</v>
      </c>
      <c r="BO70" s="53">
        <f t="shared" si="89"/>
        <v>0.41834221902982577</v>
      </c>
      <c r="BP70" s="53">
        <f t="shared" si="89"/>
        <v>0.41125658955844624</v>
      </c>
      <c r="BQ70" s="53">
        <f t="shared" si="89"/>
        <v>0.41567360533281272</v>
      </c>
      <c r="BR70" s="53">
        <f t="shared" si="89"/>
        <v>0.42472368656616138</v>
      </c>
      <c r="BS70" s="53">
        <f t="shared" si="89"/>
        <v>0.42472368656616138</v>
      </c>
      <c r="BT70" s="53">
        <f t="shared" si="89"/>
        <v>0.42253575483941774</v>
      </c>
      <c r="BU70" s="53">
        <f t="shared" si="89"/>
        <v>0.41467287519643281</v>
      </c>
      <c r="BV70" s="53">
        <f t="shared" si="89"/>
        <v>0.41467287519643281</v>
      </c>
      <c r="BW70" s="53">
        <f t="shared" si="89"/>
        <v>0.41467287519643281</v>
      </c>
      <c r="BX70" s="53">
        <f t="shared" si="89"/>
        <v>0.39485841849611064</v>
      </c>
      <c r="BY70" s="53">
        <f t="shared" si="89"/>
        <v>0.38365024096865569</v>
      </c>
      <c r="BZ70" s="51"/>
      <c r="CA70" s="53">
        <f>(CA64-CA136-CA140-CA144-CA148)/CA64</f>
        <v>0.41445646566497446</v>
      </c>
      <c r="CB70" s="51"/>
      <c r="CC70" s="53">
        <f t="shared" ref="CC70:CN70" si="90">(CC64-CC136-CC140-CC144-CC148)/CC64</f>
        <v>0.38849411120861216</v>
      </c>
      <c r="CD70" s="53">
        <f t="shared" si="90"/>
        <v>0.4197400642996898</v>
      </c>
      <c r="CE70" s="53">
        <f t="shared" si="90"/>
        <v>0.41299184575551873</v>
      </c>
      <c r="CF70" s="53">
        <f t="shared" si="90"/>
        <v>0.4171985274453916</v>
      </c>
      <c r="CG70" s="53">
        <f t="shared" si="90"/>
        <v>0.42581765242953323</v>
      </c>
      <c r="CH70" s="53">
        <f t="shared" si="90"/>
        <v>0.42581765242953323</v>
      </c>
      <c r="CI70" s="53">
        <f t="shared" si="90"/>
        <v>0.42373390792787258</v>
      </c>
      <c r="CJ70" s="53">
        <f t="shared" si="90"/>
        <v>0.41624545112502981</v>
      </c>
      <c r="CK70" s="53">
        <f t="shared" si="90"/>
        <v>0.41624545112502981</v>
      </c>
      <c r="CL70" s="53">
        <f t="shared" si="90"/>
        <v>0.41624545112502981</v>
      </c>
      <c r="CM70" s="53">
        <f t="shared" si="90"/>
        <v>0.39737453998186584</v>
      </c>
      <c r="CN70" s="53">
        <f t="shared" si="90"/>
        <v>0.38670008519381349</v>
      </c>
      <c r="CO70" s="51"/>
      <c r="CP70" s="53">
        <f>(CP64-CP136-CP140-CP144-CP148)/CP64</f>
        <v>0.41603934680935517</v>
      </c>
      <c r="CQ70" s="51"/>
      <c r="CR70" s="51"/>
      <c r="CS70" s="51"/>
      <c r="CT70" s="51"/>
      <c r="CU70" s="51"/>
      <c r="CV70" s="51"/>
      <c r="CW70" s="51"/>
      <c r="CX70" s="51"/>
      <c r="CY70" s="51"/>
      <c r="CZ70" s="51"/>
      <c r="DA70" s="51"/>
      <c r="DB70" s="51"/>
      <c r="DC70" s="51"/>
      <c r="DD70" s="51"/>
      <c r="DE70" s="51"/>
      <c r="DF70" s="51"/>
      <c r="DG70" s="51"/>
      <c r="DH70" s="51"/>
      <c r="DI70" s="51"/>
      <c r="DJ70" s="51"/>
      <c r="DK70" s="51"/>
      <c r="DL70" s="51"/>
      <c r="DM70" s="51"/>
      <c r="DN70" s="51"/>
      <c r="DO70" s="51"/>
      <c r="DP70" s="51"/>
      <c r="DQ70" s="51"/>
      <c r="DR70" s="51"/>
      <c r="DS70" s="51"/>
      <c r="DT70" s="51"/>
      <c r="DU70" s="51"/>
      <c r="DV70" s="51"/>
      <c r="DW70" s="51"/>
      <c r="DX70" s="51"/>
      <c r="DY70" s="51"/>
      <c r="DZ70" s="51"/>
      <c r="EA70" s="51"/>
      <c r="EB70" s="51"/>
      <c r="EC70" s="51"/>
      <c r="ED70" s="51"/>
      <c r="EE70" s="51"/>
      <c r="EF70" s="51"/>
      <c r="EG70" s="51"/>
      <c r="EH70" s="51"/>
      <c r="EI70" s="51"/>
      <c r="EJ70" s="51"/>
      <c r="EK70" s="51"/>
      <c r="EL70" s="51"/>
      <c r="EM70" s="51"/>
      <c r="EN70" s="51"/>
      <c r="EO70" s="51"/>
      <c r="EP70" s="51"/>
      <c r="EQ70" s="51"/>
      <c r="ER70" s="51"/>
      <c r="ES70" s="51"/>
      <c r="ET70" s="51"/>
      <c r="EU70" s="51"/>
      <c r="EV70" s="51"/>
      <c r="EW70" s="51"/>
      <c r="EX70" s="51"/>
      <c r="EY70" s="51"/>
      <c r="EZ70" s="51"/>
      <c r="FA70" s="51"/>
      <c r="FB70" s="51"/>
      <c r="FC70" s="51"/>
      <c r="FD70" s="51"/>
      <c r="FE70" s="51"/>
      <c r="FF70" s="51"/>
      <c r="FG70" s="51"/>
      <c r="FH70" s="51"/>
      <c r="FI70" s="51"/>
      <c r="FJ70" s="51"/>
      <c r="FK70" s="51"/>
      <c r="FL70" s="51"/>
      <c r="FM70" s="51"/>
      <c r="FN70" s="51"/>
      <c r="FO70" s="51"/>
      <c r="FP70" s="51"/>
      <c r="FQ70" s="51"/>
      <c r="FR70" s="51"/>
      <c r="FS70" s="51"/>
      <c r="FT70" s="51"/>
      <c r="FU70" s="51"/>
      <c r="FV70" s="51"/>
      <c r="FW70" s="51"/>
      <c r="FX70" s="51"/>
      <c r="FY70" s="51"/>
      <c r="FZ70" s="51"/>
      <c r="GA70" s="51"/>
      <c r="GB70" s="51"/>
      <c r="GC70" s="51"/>
      <c r="GD70" s="51"/>
      <c r="GE70" s="51"/>
      <c r="GF70" s="51"/>
      <c r="GG70" s="51"/>
      <c r="GH70" s="51"/>
      <c r="GI70" s="51"/>
      <c r="GJ70" s="51"/>
      <c r="GK70" s="51"/>
      <c r="GL70" s="51"/>
      <c r="GM70" s="51"/>
      <c r="GN70" s="51"/>
      <c r="GO70" s="51"/>
      <c r="GP70" s="51"/>
      <c r="GQ70" s="51"/>
      <c r="GR70" s="51"/>
      <c r="GS70" s="51"/>
      <c r="GT70" s="51"/>
      <c r="GU70" s="51"/>
      <c r="GV70" s="51"/>
      <c r="GW70" s="51"/>
      <c r="GX70" s="51"/>
      <c r="GY70" s="51"/>
      <c r="GZ70" s="51"/>
      <c r="HA70" s="51"/>
      <c r="HB70" s="51"/>
      <c r="HC70" s="51"/>
      <c r="HD70" s="51"/>
      <c r="HE70" s="51"/>
      <c r="HF70" s="51"/>
      <c r="HG70" s="51"/>
      <c r="HH70" s="51"/>
      <c r="HI70" s="51"/>
      <c r="HJ70" s="51"/>
      <c r="HK70" s="51"/>
      <c r="HL70" s="51"/>
      <c r="HM70" s="51"/>
      <c r="HN70" s="51"/>
      <c r="HO70" s="51"/>
      <c r="HP70" s="51"/>
      <c r="HQ70" s="51"/>
      <c r="HR70" s="51"/>
      <c r="HS70" s="51"/>
      <c r="HT70" s="51"/>
      <c r="HU70" s="51"/>
      <c r="HV70" s="51"/>
      <c r="HW70" s="51"/>
      <c r="HX70" s="51"/>
      <c r="HY70" s="51"/>
      <c r="HZ70" s="51"/>
      <c r="IA70" s="51"/>
      <c r="IB70" s="51"/>
      <c r="IC70" s="51"/>
      <c r="ID70" s="51"/>
      <c r="IE70" s="51"/>
      <c r="IF70" s="51"/>
      <c r="IG70" s="51"/>
      <c r="IH70" s="51"/>
      <c r="II70" s="51"/>
      <c r="IJ70" s="51"/>
      <c r="IK70" s="51"/>
      <c r="IL70" s="51"/>
      <c r="IM70" s="51"/>
      <c r="IN70" s="51"/>
      <c r="IO70" s="51"/>
      <c r="IP70" s="51"/>
      <c r="IQ70" s="51"/>
      <c r="IR70" s="51"/>
      <c r="IS70" s="51"/>
      <c r="IT70" s="51"/>
      <c r="IU70" s="51"/>
      <c r="IV70" s="51"/>
      <c r="IW70" s="51"/>
      <c r="IX70" s="51"/>
      <c r="IY70" s="51"/>
      <c r="IZ70" s="51"/>
      <c r="JA70" s="51"/>
      <c r="JB70" s="51"/>
      <c r="JC70" s="51"/>
      <c r="JD70" s="51"/>
      <c r="JE70" s="51"/>
      <c r="JF70" s="51"/>
      <c r="JG70" s="51"/>
      <c r="JH70" s="51"/>
      <c r="JI70" s="51"/>
      <c r="JJ70" s="51"/>
      <c r="JK70" s="51"/>
      <c r="JL70" s="51"/>
      <c r="JM70" s="51"/>
      <c r="JN70" s="51"/>
      <c r="JO70" s="51"/>
      <c r="JP70" s="51"/>
      <c r="JQ70" s="51"/>
      <c r="JR70" s="51"/>
      <c r="JS70" s="51"/>
      <c r="JT70" s="51"/>
      <c r="JU70" s="51"/>
      <c r="JV70" s="51"/>
      <c r="JW70" s="51"/>
      <c r="JX70" s="51"/>
      <c r="JY70" s="51"/>
      <c r="JZ70" s="51"/>
      <c r="KA70" s="51"/>
      <c r="KB70" s="51"/>
      <c r="KC70" s="51"/>
      <c r="KD70" s="51"/>
      <c r="KE70" s="51"/>
      <c r="KF70" s="51"/>
      <c r="KG70" s="51"/>
      <c r="KH70" s="51"/>
      <c r="KI70" s="51"/>
      <c r="KJ70" s="51"/>
      <c r="KK70" s="51"/>
      <c r="KL70" s="51"/>
      <c r="KM70" s="51"/>
      <c r="KN70" s="51"/>
      <c r="KO70" s="51"/>
      <c r="KP70" s="51"/>
      <c r="KQ70" s="51"/>
      <c r="KR70" s="51"/>
      <c r="KS70" s="51"/>
      <c r="KT70" s="51"/>
      <c r="KU70" s="51"/>
      <c r="KV70" s="51"/>
      <c r="KW70" s="51"/>
      <c r="KX70" s="51"/>
      <c r="KY70" s="51"/>
      <c r="KZ70" s="51"/>
      <c r="LA70" s="51"/>
      <c r="LB70" s="51"/>
      <c r="LC70" s="51"/>
      <c r="LD70" s="51"/>
      <c r="LE70" s="51"/>
      <c r="LF70" s="51"/>
      <c r="LG70" s="51"/>
      <c r="LH70" s="51"/>
      <c r="LI70" s="51"/>
      <c r="LJ70" s="51"/>
      <c r="LK70" s="51"/>
      <c r="LL70" s="51"/>
      <c r="LM70" s="51"/>
      <c r="LN70" s="51"/>
      <c r="LO70" s="51"/>
      <c r="LP70" s="51"/>
      <c r="LQ70" s="51"/>
      <c r="LR70" s="51"/>
      <c r="LS70" s="51"/>
      <c r="LT70" s="51"/>
      <c r="LU70" s="51"/>
      <c r="LV70" s="51"/>
      <c r="LW70" s="51"/>
      <c r="LX70" s="51"/>
      <c r="LY70" s="51"/>
      <c r="LZ70" s="51"/>
      <c r="MA70" s="51"/>
      <c r="MB70" s="51"/>
      <c r="MC70" s="51"/>
      <c r="MD70" s="51"/>
      <c r="ME70" s="51"/>
      <c r="MF70" s="51"/>
      <c r="MG70" s="51"/>
      <c r="MH70" s="51"/>
      <c r="MI70" s="51"/>
      <c r="MJ70" s="51"/>
      <c r="MK70" s="51"/>
      <c r="ML70" s="51"/>
      <c r="MM70" s="51"/>
      <c r="MN70" s="51"/>
      <c r="MO70" s="51"/>
      <c r="MP70" s="51"/>
      <c r="MQ70" s="51"/>
      <c r="MR70" s="51"/>
      <c r="MS70" s="51"/>
      <c r="MT70" s="51"/>
      <c r="MU70" s="51"/>
      <c r="MV70" s="51"/>
      <c r="MW70" s="51"/>
      <c r="MX70" s="51"/>
      <c r="MY70" s="51"/>
      <c r="MZ70" s="51"/>
      <c r="NA70" s="51"/>
      <c r="NB70" s="51"/>
      <c r="NC70" s="51"/>
      <c r="ND70" s="51"/>
      <c r="NE70" s="51"/>
      <c r="NF70" s="51"/>
      <c r="NG70" s="51"/>
      <c r="NH70" s="51"/>
      <c r="NI70" s="51"/>
      <c r="NJ70" s="51"/>
      <c r="NK70" s="51"/>
      <c r="NL70" s="51"/>
      <c r="NM70" s="51"/>
      <c r="NN70" s="51"/>
      <c r="NO70" s="51"/>
      <c r="NP70" s="51"/>
      <c r="NQ70" s="51"/>
      <c r="NR70" s="51"/>
      <c r="NS70" s="51"/>
      <c r="NT70" s="51"/>
      <c r="NU70" s="51"/>
      <c r="NV70" s="51"/>
      <c r="NW70" s="51"/>
      <c r="NX70" s="51"/>
      <c r="NY70" s="51"/>
      <c r="NZ70" s="51"/>
      <c r="OA70" s="51"/>
      <c r="OB70" s="51"/>
      <c r="OC70" s="51"/>
      <c r="OD70" s="51"/>
      <c r="OE70" s="51"/>
      <c r="OF70" s="51"/>
      <c r="OG70" s="51"/>
      <c r="OH70" s="51"/>
      <c r="OI70" s="51"/>
      <c r="OJ70" s="51"/>
      <c r="OK70" s="51"/>
      <c r="OL70" s="51"/>
      <c r="OM70" s="51"/>
      <c r="ON70" s="51"/>
      <c r="OO70" s="51"/>
      <c r="OP70" s="51"/>
      <c r="OQ70" s="51"/>
      <c r="OR70" s="51"/>
      <c r="OS70" s="51"/>
      <c r="OT70" s="51"/>
      <c r="OU70" s="51"/>
      <c r="OV70" s="51"/>
      <c r="OW70" s="51"/>
      <c r="OX70" s="51"/>
      <c r="OY70" s="51"/>
      <c r="OZ70" s="51"/>
      <c r="PA70" s="51"/>
      <c r="PB70" s="51"/>
      <c r="PC70" s="51"/>
      <c r="PD70" s="51"/>
      <c r="PE70" s="51"/>
      <c r="PF70" s="51"/>
      <c r="PG70" s="51"/>
      <c r="PH70" s="51"/>
      <c r="PI70" s="51"/>
      <c r="PJ70" s="51"/>
      <c r="PK70" s="51"/>
      <c r="PL70" s="51"/>
      <c r="PM70" s="51"/>
      <c r="PN70" s="51"/>
      <c r="PO70" s="51"/>
      <c r="PP70" s="51"/>
      <c r="PQ70" s="51"/>
      <c r="PR70" s="51"/>
      <c r="PS70" s="51"/>
      <c r="PT70" s="51"/>
      <c r="PU70" s="51"/>
      <c r="PV70" s="51"/>
      <c r="PW70" s="51"/>
      <c r="PX70" s="51"/>
      <c r="PY70" s="51"/>
      <c r="PZ70" s="51"/>
      <c r="QA70" s="51"/>
      <c r="QB70" s="51"/>
      <c r="QC70" s="51"/>
      <c r="QD70" s="51"/>
      <c r="QE70" s="51"/>
      <c r="QF70" s="51"/>
      <c r="QG70" s="51"/>
      <c r="QH70" s="51"/>
      <c r="QI70" s="51"/>
      <c r="QJ70" s="51"/>
      <c r="QK70" s="51"/>
      <c r="QL70" s="51"/>
      <c r="QM70" s="51"/>
      <c r="QN70" s="51"/>
      <c r="QO70" s="51"/>
      <c r="QP70" s="51"/>
      <c r="QQ70" s="51"/>
      <c r="QR70" s="51"/>
      <c r="QS70" s="51"/>
      <c r="QT70" s="51"/>
      <c r="QU70" s="51"/>
      <c r="QV70" s="51"/>
      <c r="QW70" s="51"/>
      <c r="QX70" s="51"/>
      <c r="QY70" s="51"/>
      <c r="QZ70" s="51"/>
      <c r="RA70" s="51"/>
      <c r="RB70" s="51"/>
      <c r="RC70" s="51"/>
      <c r="RD70" s="51"/>
      <c r="RE70" s="51"/>
      <c r="RF70" s="51"/>
      <c r="RG70" s="51"/>
      <c r="RH70" s="51"/>
      <c r="RI70" s="51"/>
      <c r="RJ70" s="51"/>
      <c r="RK70" s="51"/>
      <c r="RL70" s="51"/>
      <c r="RM70" s="51"/>
      <c r="RN70" s="51"/>
      <c r="RO70" s="51"/>
      <c r="RP70" s="51"/>
      <c r="RQ70" s="51"/>
      <c r="RR70" s="51"/>
      <c r="RS70" s="51"/>
      <c r="RT70" s="51"/>
      <c r="RU70" s="51"/>
      <c r="RV70" s="51"/>
      <c r="RW70" s="51"/>
      <c r="RX70" s="51"/>
      <c r="RY70" s="51"/>
      <c r="RZ70" s="51"/>
      <c r="SA70" s="51"/>
      <c r="SB70" s="51"/>
      <c r="SC70" s="51"/>
      <c r="SD70" s="51"/>
      <c r="SE70" s="51"/>
      <c r="SF70" s="51"/>
      <c r="SG70" s="51"/>
      <c r="SH70" s="51"/>
      <c r="SI70" s="51"/>
      <c r="SJ70" s="51"/>
      <c r="SK70" s="51"/>
      <c r="SL70" s="51"/>
      <c r="SM70" s="51"/>
      <c r="SN70" s="51"/>
      <c r="SO70" s="51"/>
      <c r="SP70" s="51"/>
      <c r="SQ70" s="51"/>
      <c r="SR70" s="51"/>
      <c r="SS70" s="51"/>
      <c r="ST70" s="51"/>
      <c r="SU70" s="51"/>
      <c r="SV70" s="51"/>
      <c r="SW70" s="51"/>
      <c r="SX70" s="51"/>
      <c r="SY70" s="51"/>
      <c r="SZ70" s="51"/>
      <c r="TA70" s="51"/>
      <c r="TB70" s="51"/>
      <c r="TC70" s="51"/>
      <c r="TD70" s="51"/>
      <c r="TE70" s="51"/>
      <c r="TF70" s="51"/>
      <c r="TG70" s="51"/>
      <c r="TH70" s="51"/>
      <c r="TI70" s="51"/>
      <c r="TJ70" s="51"/>
      <c r="TK70" s="51"/>
      <c r="TL70" s="51"/>
      <c r="TM70" s="51"/>
      <c r="TN70" s="51"/>
      <c r="TO70" s="51"/>
      <c r="TP70" s="51"/>
      <c r="TQ70" s="51"/>
      <c r="TR70" s="51"/>
      <c r="TS70" s="51"/>
      <c r="TT70" s="51"/>
      <c r="TU70" s="51"/>
      <c r="TV70" s="51"/>
      <c r="TW70" s="51"/>
      <c r="TX70" s="51"/>
      <c r="TY70" s="51"/>
      <c r="TZ70" s="51"/>
      <c r="UA70" s="51"/>
      <c r="UB70" s="51"/>
      <c r="UC70" s="51"/>
      <c r="UD70" s="51"/>
      <c r="UE70" s="51"/>
      <c r="UF70" s="51"/>
      <c r="UG70" s="51"/>
      <c r="UH70" s="51"/>
      <c r="UI70" s="51"/>
      <c r="UJ70" s="51"/>
      <c r="UK70" s="51"/>
      <c r="UL70" s="51"/>
      <c r="UM70" s="51"/>
      <c r="UN70" s="51"/>
      <c r="UO70" s="51"/>
      <c r="UP70" s="51"/>
      <c r="UQ70" s="51"/>
      <c r="UR70" s="51"/>
      <c r="US70" s="51"/>
      <c r="UT70" s="51"/>
      <c r="UU70" s="51"/>
      <c r="UV70" s="51"/>
      <c r="UW70" s="51"/>
      <c r="UX70" s="51"/>
      <c r="UY70" s="51"/>
      <c r="UZ70" s="51"/>
      <c r="VA70" s="51"/>
      <c r="VB70" s="51"/>
      <c r="VC70" s="51"/>
      <c r="VD70" s="51"/>
      <c r="VE70" s="51"/>
      <c r="VF70" s="51"/>
      <c r="VG70" s="51"/>
      <c r="VH70" s="51"/>
      <c r="VI70" s="51"/>
      <c r="VJ70" s="51"/>
      <c r="VK70" s="51"/>
      <c r="VL70" s="51"/>
      <c r="VM70" s="51"/>
      <c r="VN70" s="51"/>
      <c r="VO70" s="51"/>
      <c r="VP70" s="51"/>
      <c r="VQ70" s="51"/>
      <c r="VR70" s="51"/>
      <c r="VS70" s="51"/>
      <c r="VT70" s="51"/>
      <c r="VU70" s="51"/>
      <c r="VV70" s="51"/>
      <c r="VW70" s="51"/>
      <c r="VX70" s="51"/>
      <c r="VY70" s="51"/>
      <c r="VZ70" s="51"/>
      <c r="WA70" s="51"/>
      <c r="WB70" s="51"/>
      <c r="WC70" s="51"/>
      <c r="WD70" s="51"/>
      <c r="WE70" s="51"/>
      <c r="WF70" s="51"/>
      <c r="WG70" s="51"/>
      <c r="WH70" s="51"/>
      <c r="WI70" s="51"/>
      <c r="WJ70" s="51"/>
      <c r="WK70" s="51"/>
      <c r="WL70" s="51"/>
      <c r="WM70" s="51"/>
      <c r="WN70" s="51"/>
      <c r="WO70" s="51"/>
      <c r="WP70" s="51"/>
      <c r="WQ70" s="51"/>
      <c r="WR70" s="51"/>
      <c r="WS70" s="51"/>
      <c r="WT70" s="51"/>
      <c r="WU70" s="51"/>
      <c r="WV70" s="51"/>
      <c r="WW70" s="51"/>
      <c r="WX70" s="51"/>
      <c r="WY70" s="51"/>
      <c r="WZ70" s="51"/>
      <c r="XA70" s="51"/>
      <c r="XB70" s="51"/>
      <c r="XC70" s="51"/>
      <c r="XD70" s="51"/>
      <c r="XE70" s="51"/>
      <c r="XF70" s="51"/>
      <c r="XG70" s="51"/>
      <c r="XH70" s="51"/>
      <c r="XI70" s="51"/>
      <c r="XJ70" s="51"/>
      <c r="XK70" s="51"/>
      <c r="XL70" s="51"/>
      <c r="XM70" s="51"/>
      <c r="XN70" s="51"/>
      <c r="XO70" s="51"/>
      <c r="XP70" s="51"/>
      <c r="XQ70" s="51"/>
      <c r="XR70" s="51"/>
      <c r="XS70" s="51"/>
      <c r="XT70" s="51"/>
      <c r="XU70" s="51"/>
      <c r="XV70" s="51"/>
      <c r="XW70" s="51"/>
      <c r="XX70" s="51"/>
      <c r="XY70" s="51"/>
      <c r="XZ70" s="51"/>
      <c r="YA70" s="51"/>
      <c r="YB70" s="51"/>
      <c r="YC70" s="51"/>
      <c r="YD70" s="51"/>
      <c r="YE70" s="51"/>
      <c r="YF70" s="51"/>
      <c r="YG70" s="51"/>
      <c r="YH70" s="51"/>
      <c r="YI70" s="51"/>
      <c r="YJ70" s="51"/>
      <c r="YK70" s="51"/>
      <c r="YL70" s="51"/>
      <c r="YM70" s="51"/>
      <c r="YN70" s="51"/>
      <c r="YO70" s="51"/>
      <c r="YP70" s="51"/>
      <c r="YQ70" s="51"/>
      <c r="YR70" s="51"/>
      <c r="YS70" s="51"/>
      <c r="YT70" s="51"/>
      <c r="YU70" s="51"/>
      <c r="YV70" s="51"/>
      <c r="YW70" s="51"/>
      <c r="YX70" s="51"/>
      <c r="YY70" s="51"/>
      <c r="YZ70" s="51"/>
      <c r="ZA70" s="51"/>
      <c r="ZB70" s="51"/>
      <c r="ZC70" s="51"/>
      <c r="ZD70" s="51"/>
      <c r="ZE70" s="51"/>
      <c r="ZF70" s="51"/>
      <c r="ZG70" s="51"/>
      <c r="ZH70" s="51"/>
      <c r="ZI70" s="51"/>
      <c r="ZJ70" s="51"/>
      <c r="ZK70" s="51"/>
      <c r="ZL70" s="51"/>
      <c r="ZM70" s="51"/>
      <c r="ZN70" s="51"/>
      <c r="ZO70" s="51"/>
      <c r="ZP70" s="51"/>
      <c r="ZQ70" s="51"/>
      <c r="ZR70" s="51"/>
      <c r="ZS70" s="51"/>
      <c r="ZT70" s="51"/>
      <c r="ZU70" s="51"/>
      <c r="ZV70" s="51"/>
      <c r="ZW70" s="51"/>
      <c r="ZX70" s="51"/>
      <c r="ZY70" s="51"/>
      <c r="ZZ70" s="51"/>
      <c r="AAA70" s="51"/>
      <c r="AAB70" s="51"/>
      <c r="AAC70" s="51"/>
      <c r="AAD70" s="51"/>
      <c r="AAE70" s="51"/>
      <c r="AAF70" s="51"/>
      <c r="AAG70" s="51"/>
      <c r="AAH70" s="51"/>
      <c r="AAI70" s="51"/>
      <c r="AAJ70" s="51"/>
      <c r="AAK70" s="51"/>
      <c r="AAL70" s="51"/>
      <c r="AAM70" s="51"/>
      <c r="AAN70" s="51"/>
      <c r="AAO70" s="51"/>
      <c r="AAP70" s="51"/>
      <c r="AAQ70" s="51"/>
      <c r="AAR70" s="51"/>
      <c r="AAS70" s="51"/>
      <c r="AAT70" s="51"/>
      <c r="AAU70" s="51"/>
      <c r="AAV70" s="51"/>
      <c r="AAW70" s="51"/>
      <c r="AAX70" s="51"/>
      <c r="AAY70" s="51"/>
      <c r="AAZ70" s="51"/>
      <c r="ABA70" s="51"/>
      <c r="ABB70" s="51"/>
      <c r="ABC70" s="51"/>
      <c r="ABD70" s="51"/>
      <c r="ABE70" s="51"/>
      <c r="ABF70" s="51"/>
      <c r="ABG70" s="51"/>
      <c r="ABH70" s="51"/>
      <c r="ABI70" s="51"/>
      <c r="ABJ70" s="51"/>
      <c r="ABK70" s="51"/>
      <c r="ABL70" s="51"/>
      <c r="ABM70" s="51"/>
      <c r="ABN70" s="51"/>
      <c r="ABO70" s="51"/>
      <c r="ABP70" s="51"/>
      <c r="ABQ70" s="51"/>
      <c r="ABR70" s="51"/>
      <c r="ABS70" s="51"/>
      <c r="ABT70" s="51"/>
      <c r="ABU70" s="51"/>
      <c r="ABV70" s="51"/>
      <c r="ABW70" s="51"/>
      <c r="ABX70" s="51"/>
      <c r="ABY70" s="51"/>
      <c r="ABZ70" s="51"/>
      <c r="ACA70" s="51"/>
      <c r="ACB70" s="51"/>
      <c r="ACC70" s="51"/>
      <c r="ACD70" s="51"/>
      <c r="ACE70" s="51"/>
      <c r="ACF70" s="51"/>
      <c r="ACG70" s="51"/>
      <c r="ACH70" s="51"/>
      <c r="ACI70" s="51"/>
      <c r="ACJ70" s="51"/>
      <c r="ACK70" s="51"/>
      <c r="ACL70" s="51"/>
      <c r="ACM70" s="51"/>
      <c r="ACN70" s="51"/>
      <c r="ACO70" s="51"/>
      <c r="ACP70" s="51"/>
      <c r="ACQ70" s="51"/>
      <c r="ACR70" s="51"/>
      <c r="ACS70" s="51"/>
      <c r="ACT70" s="51"/>
      <c r="ACU70" s="51"/>
      <c r="ACV70" s="51"/>
      <c r="ACW70" s="51"/>
      <c r="ACX70" s="51"/>
      <c r="ACY70" s="51"/>
      <c r="ACZ70" s="51"/>
      <c r="ADA70" s="51"/>
      <c r="ADB70" s="51"/>
      <c r="ADC70" s="51"/>
      <c r="ADD70" s="51"/>
      <c r="ADE70" s="51"/>
      <c r="ADF70" s="51"/>
      <c r="ADG70" s="51"/>
      <c r="ADH70" s="51"/>
      <c r="ADI70" s="51"/>
      <c r="ADJ70" s="51"/>
      <c r="ADK70" s="51"/>
      <c r="ADL70" s="51"/>
      <c r="ADM70" s="51"/>
      <c r="ADN70" s="51"/>
      <c r="ADO70" s="51"/>
      <c r="ADP70" s="51"/>
      <c r="ADQ70" s="51"/>
      <c r="ADR70" s="51"/>
      <c r="ADS70" s="51"/>
      <c r="ADT70" s="51"/>
      <c r="ADU70" s="51"/>
      <c r="ADV70" s="51"/>
      <c r="ADW70" s="51"/>
      <c r="ADX70" s="51"/>
      <c r="ADY70" s="51"/>
      <c r="ADZ70" s="51"/>
      <c r="AEA70" s="51"/>
      <c r="AEB70" s="51"/>
      <c r="AEC70" s="51"/>
      <c r="AED70" s="51"/>
      <c r="AEE70" s="51"/>
      <c r="AEF70" s="51"/>
      <c r="AEG70" s="51"/>
      <c r="AEH70" s="51"/>
      <c r="AEI70" s="51"/>
      <c r="AEJ70" s="51"/>
      <c r="AEK70" s="51"/>
      <c r="AEL70" s="51"/>
      <c r="AEM70" s="51"/>
      <c r="AEN70" s="51"/>
      <c r="AEO70" s="51"/>
      <c r="AEP70" s="51"/>
      <c r="AEQ70" s="51"/>
      <c r="AER70" s="51"/>
      <c r="AES70" s="51"/>
      <c r="AET70" s="51"/>
      <c r="AEU70" s="51"/>
      <c r="AEV70" s="51"/>
      <c r="AEW70" s="51"/>
      <c r="AEX70" s="51"/>
      <c r="AEY70" s="51"/>
      <c r="AEZ70" s="51"/>
      <c r="AFA70" s="51"/>
      <c r="AFB70" s="51"/>
      <c r="AFC70" s="51"/>
      <c r="AFD70" s="51"/>
      <c r="AFE70" s="51"/>
      <c r="AFF70" s="51"/>
      <c r="AFG70" s="51"/>
      <c r="AFH70" s="51"/>
      <c r="AFI70" s="51"/>
      <c r="AFJ70" s="51"/>
      <c r="AFK70" s="51"/>
      <c r="AFL70" s="51"/>
      <c r="AFM70" s="51"/>
      <c r="AFN70" s="51"/>
      <c r="AFO70" s="51"/>
      <c r="AFP70" s="51"/>
      <c r="AFQ70" s="51"/>
      <c r="AFR70" s="51"/>
      <c r="AFS70" s="51"/>
      <c r="AFT70" s="51"/>
      <c r="AFU70" s="51"/>
      <c r="AFV70" s="51"/>
      <c r="AFW70" s="51"/>
      <c r="AFX70" s="51"/>
      <c r="AFY70" s="51"/>
      <c r="AFZ70" s="51"/>
      <c r="AGA70" s="51"/>
      <c r="AGB70" s="51"/>
      <c r="AGC70" s="51"/>
      <c r="AGD70" s="51"/>
      <c r="AGE70" s="51"/>
      <c r="AGF70" s="51"/>
      <c r="AGG70" s="51"/>
      <c r="AGH70" s="51"/>
      <c r="AGI70" s="51"/>
      <c r="AGJ70" s="51"/>
      <c r="AGK70" s="51"/>
      <c r="AGL70" s="51"/>
      <c r="AGM70" s="51"/>
      <c r="AGN70" s="51"/>
      <c r="AGO70" s="51"/>
      <c r="AGP70" s="51"/>
      <c r="AGQ70" s="51"/>
      <c r="AGR70" s="51"/>
      <c r="AGS70" s="51"/>
      <c r="AGT70" s="51"/>
      <c r="AGU70" s="51"/>
      <c r="AGV70" s="51"/>
      <c r="AGW70" s="51"/>
      <c r="AGX70" s="51"/>
      <c r="AGY70" s="51"/>
      <c r="AGZ70" s="51"/>
      <c r="AHA70" s="51"/>
      <c r="AHB70" s="51"/>
      <c r="AHC70" s="51"/>
      <c r="AHD70" s="51"/>
      <c r="AHE70" s="51"/>
      <c r="AHF70" s="51"/>
      <c r="AHG70" s="51"/>
      <c r="AHH70" s="51"/>
      <c r="AHI70" s="51"/>
      <c r="AHJ70" s="51"/>
      <c r="AHK70" s="51"/>
      <c r="AHL70" s="51"/>
      <c r="AHM70" s="51"/>
      <c r="AHN70" s="51"/>
      <c r="AHO70" s="51"/>
      <c r="AHP70" s="51"/>
      <c r="AHQ70" s="51"/>
      <c r="AHR70" s="51"/>
      <c r="AHS70" s="51"/>
      <c r="AHT70" s="51"/>
      <c r="AHU70" s="51"/>
      <c r="AHV70" s="51"/>
      <c r="AHW70" s="51"/>
      <c r="AHX70" s="51"/>
      <c r="AHY70" s="51"/>
      <c r="AHZ70" s="51"/>
      <c r="AIA70" s="51"/>
      <c r="AIB70" s="51"/>
      <c r="AIC70" s="51"/>
      <c r="AID70" s="51"/>
      <c r="AIE70" s="51"/>
      <c r="AIF70" s="51"/>
      <c r="AIG70" s="51"/>
      <c r="AIH70" s="51"/>
      <c r="AII70" s="51"/>
      <c r="AIJ70" s="51"/>
      <c r="AIK70" s="51"/>
      <c r="AIL70" s="51"/>
      <c r="AIM70" s="51"/>
      <c r="AIN70" s="51"/>
      <c r="AIO70" s="51"/>
      <c r="AIP70" s="51"/>
      <c r="AIQ70" s="51"/>
      <c r="AIR70" s="51"/>
      <c r="AIS70" s="51"/>
      <c r="AIT70" s="51"/>
      <c r="AIU70" s="51"/>
      <c r="AIV70" s="51"/>
      <c r="AIW70" s="51"/>
      <c r="AIX70" s="51"/>
      <c r="AIY70" s="51"/>
      <c r="AIZ70" s="51"/>
      <c r="AJA70" s="51"/>
      <c r="AJB70" s="51"/>
      <c r="AJC70" s="51"/>
      <c r="AJD70" s="51"/>
      <c r="AJE70" s="51"/>
      <c r="AJF70" s="51"/>
      <c r="AJG70" s="51"/>
      <c r="AJH70" s="51"/>
      <c r="AJI70" s="51"/>
      <c r="AJJ70" s="51"/>
      <c r="AJK70" s="51"/>
      <c r="AJL70" s="51"/>
      <c r="AJM70" s="51"/>
      <c r="AJN70" s="51"/>
      <c r="AJO70" s="51"/>
      <c r="AJP70" s="51"/>
      <c r="AJQ70" s="51"/>
      <c r="AJR70" s="51"/>
      <c r="AJS70" s="51"/>
      <c r="AJT70" s="51"/>
      <c r="AJU70" s="51"/>
      <c r="AJV70" s="51"/>
      <c r="AJW70" s="51"/>
      <c r="AJX70" s="51"/>
      <c r="AJY70" s="51"/>
      <c r="AJZ70" s="51"/>
      <c r="AKA70" s="51"/>
      <c r="AKB70" s="51"/>
      <c r="AKC70" s="51"/>
      <c r="AKD70" s="51"/>
      <c r="AKE70" s="51"/>
      <c r="AKF70" s="51"/>
      <c r="AKG70" s="51"/>
      <c r="AKH70" s="51"/>
      <c r="AKI70" s="51"/>
      <c r="AKJ70" s="51"/>
      <c r="AKK70" s="51"/>
      <c r="AKL70" s="51"/>
      <c r="AKM70" s="51"/>
      <c r="AKN70" s="51"/>
      <c r="AKO70" s="51"/>
      <c r="AKP70" s="51"/>
      <c r="AKQ70" s="51"/>
      <c r="AKR70" s="51"/>
      <c r="AKS70" s="51"/>
      <c r="AKT70" s="51"/>
      <c r="AKU70" s="51"/>
      <c r="AKV70" s="51"/>
      <c r="AKW70" s="51"/>
      <c r="AKX70" s="51"/>
      <c r="AKY70" s="51"/>
      <c r="AKZ70" s="51"/>
      <c r="ALA70" s="51"/>
      <c r="ALB70" s="51"/>
      <c r="ALC70" s="51"/>
      <c r="ALD70" s="51"/>
      <c r="ALE70" s="51"/>
      <c r="ALF70" s="51"/>
      <c r="ALG70" s="51"/>
      <c r="ALH70" s="51"/>
      <c r="ALI70" s="51"/>
      <c r="ALJ70" s="51"/>
      <c r="ALK70" s="51"/>
      <c r="ALL70" s="51"/>
      <c r="ALM70" s="51"/>
      <c r="ALN70" s="51"/>
      <c r="ALO70" s="51"/>
      <c r="ALP70" s="51"/>
      <c r="ALQ70" s="51"/>
      <c r="ALR70" s="51"/>
      <c r="ALS70" s="51"/>
      <c r="ALT70" s="51"/>
      <c r="ALU70" s="51"/>
      <c r="ALV70" s="51"/>
      <c r="ALW70" s="51"/>
      <c r="ALX70" s="51"/>
      <c r="ALY70" s="51"/>
      <c r="ALZ70" s="51"/>
      <c r="AMA70" s="51"/>
      <c r="AMB70" s="51"/>
      <c r="AMC70" s="51"/>
      <c r="AMD70" s="51"/>
      <c r="AME70" s="51"/>
      <c r="AMF70" s="51"/>
      <c r="AMG70" s="51"/>
      <c r="AMH70" s="51"/>
      <c r="AMI70" s="51"/>
      <c r="AMJ70" s="51"/>
      <c r="AMK70" s="51"/>
      <c r="AML70" s="51"/>
      <c r="AMM70" s="51"/>
      <c r="AMN70" s="51"/>
      <c r="AMO70" s="51"/>
      <c r="AMP70" s="51"/>
      <c r="AMQ70" s="51"/>
      <c r="AMR70" s="51"/>
      <c r="AMS70" s="51"/>
      <c r="AMT70" s="51"/>
      <c r="AMU70" s="51"/>
      <c r="AMV70" s="51"/>
      <c r="AMW70" s="51"/>
      <c r="AMX70" s="51"/>
      <c r="AMY70" s="51"/>
      <c r="AMZ70" s="51"/>
      <c r="ANA70" s="51"/>
      <c r="ANB70" s="51"/>
      <c r="ANC70" s="51"/>
      <c r="AND70" s="51"/>
      <c r="ANE70" s="51"/>
      <c r="ANF70" s="51"/>
      <c r="ANG70" s="51"/>
      <c r="ANH70" s="51"/>
      <c r="ANI70" s="51"/>
      <c r="ANJ70" s="51"/>
      <c r="ANK70" s="51"/>
      <c r="ANL70" s="51"/>
      <c r="ANM70" s="51"/>
      <c r="ANN70" s="51"/>
      <c r="ANO70" s="51"/>
      <c r="ANP70" s="51"/>
      <c r="ANQ70" s="51"/>
      <c r="ANR70" s="51"/>
      <c r="ANS70" s="51"/>
      <c r="ANT70" s="51"/>
      <c r="ANU70" s="51"/>
      <c r="ANV70" s="51"/>
      <c r="ANW70" s="51"/>
      <c r="ANX70" s="51"/>
      <c r="ANY70" s="51"/>
      <c r="ANZ70" s="51"/>
      <c r="AOA70" s="51"/>
      <c r="AOB70" s="51"/>
      <c r="AOC70" s="51"/>
      <c r="AOD70" s="51"/>
      <c r="AOE70" s="51"/>
      <c r="AOF70" s="51"/>
      <c r="AOG70" s="51"/>
      <c r="AOH70" s="51"/>
      <c r="AOI70" s="51"/>
      <c r="AOJ70" s="51"/>
      <c r="AOK70" s="51"/>
      <c r="AOL70" s="51"/>
      <c r="AOM70" s="51"/>
      <c r="AON70" s="51"/>
      <c r="AOO70" s="51"/>
      <c r="AOP70" s="51"/>
      <c r="AOQ70" s="51"/>
      <c r="AOR70" s="51"/>
      <c r="AOS70" s="51"/>
      <c r="AOT70" s="51"/>
      <c r="AOU70" s="51"/>
      <c r="AOV70" s="51"/>
      <c r="AOW70" s="51"/>
      <c r="AOX70" s="51"/>
      <c r="AOY70" s="51"/>
      <c r="AOZ70" s="51"/>
      <c r="APA70" s="51"/>
      <c r="APB70" s="51"/>
      <c r="APC70" s="51"/>
      <c r="APD70" s="51"/>
      <c r="APE70" s="51"/>
      <c r="APF70" s="51"/>
      <c r="APG70" s="51"/>
      <c r="APH70" s="51"/>
      <c r="API70" s="51"/>
      <c r="APJ70" s="51"/>
      <c r="APK70" s="51"/>
      <c r="APL70" s="51"/>
      <c r="APM70" s="51"/>
      <c r="APN70" s="51"/>
      <c r="APO70" s="51"/>
      <c r="APP70" s="51"/>
      <c r="APQ70" s="51"/>
      <c r="APR70" s="51"/>
      <c r="APS70" s="51"/>
      <c r="APT70" s="51"/>
      <c r="APU70" s="51"/>
      <c r="APV70" s="51"/>
      <c r="APW70" s="51"/>
      <c r="APX70" s="51"/>
      <c r="APY70" s="51"/>
      <c r="APZ70" s="51"/>
      <c r="AQA70" s="51"/>
      <c r="AQB70" s="51"/>
      <c r="AQC70" s="51"/>
      <c r="AQD70" s="51"/>
      <c r="AQE70" s="51"/>
      <c r="AQF70" s="51"/>
      <c r="AQG70" s="51"/>
      <c r="AQH70" s="51"/>
      <c r="AQI70" s="51"/>
      <c r="AQJ70" s="51"/>
      <c r="AQK70" s="51"/>
      <c r="AQL70" s="51"/>
      <c r="AQM70" s="51"/>
      <c r="AQN70" s="51"/>
      <c r="AQO70" s="51"/>
      <c r="AQP70" s="51"/>
      <c r="AQQ70" s="51"/>
      <c r="AQR70" s="51"/>
      <c r="AQS70" s="51"/>
      <c r="AQT70" s="51"/>
      <c r="AQU70" s="51"/>
      <c r="AQV70" s="51"/>
      <c r="AQW70" s="51"/>
      <c r="AQX70" s="51"/>
      <c r="AQY70" s="51"/>
      <c r="AQZ70" s="51"/>
      <c r="ARA70" s="51"/>
      <c r="ARB70" s="51"/>
      <c r="ARC70" s="51"/>
      <c r="ARD70" s="51"/>
      <c r="ARE70" s="51"/>
      <c r="ARF70" s="51"/>
      <c r="ARG70" s="51"/>
      <c r="ARH70" s="51"/>
      <c r="ARI70" s="51"/>
      <c r="ARJ70" s="51"/>
      <c r="ARK70" s="51"/>
      <c r="ARL70" s="51"/>
      <c r="ARM70" s="51"/>
      <c r="ARN70" s="51"/>
      <c r="ARO70" s="51"/>
      <c r="ARP70" s="51"/>
      <c r="ARQ70" s="51"/>
      <c r="ARR70" s="51"/>
      <c r="ARS70" s="51"/>
      <c r="ART70" s="51"/>
      <c r="ARU70" s="51"/>
      <c r="ARV70" s="51"/>
      <c r="ARW70" s="51"/>
      <c r="ARX70" s="51"/>
      <c r="ARY70" s="51"/>
      <c r="ARZ70" s="51"/>
      <c r="ASA70" s="51"/>
      <c r="ASB70" s="51"/>
      <c r="ASC70" s="51"/>
      <c r="ASD70" s="51"/>
      <c r="ASE70" s="51"/>
      <c r="ASF70" s="51"/>
      <c r="ASG70" s="51"/>
      <c r="ASH70" s="51"/>
      <c r="ASI70" s="51"/>
      <c r="ASJ70" s="51"/>
      <c r="ASK70" s="51"/>
      <c r="ASL70" s="51"/>
      <c r="ASM70" s="51"/>
      <c r="ASN70" s="51"/>
      <c r="ASO70" s="51"/>
      <c r="ASP70" s="51"/>
      <c r="ASQ70" s="51"/>
      <c r="ASR70" s="51"/>
      <c r="ASS70" s="51"/>
      <c r="AST70" s="51"/>
      <c r="ASU70" s="51"/>
      <c r="ASV70" s="51"/>
      <c r="ASW70" s="51"/>
      <c r="ASX70" s="51"/>
      <c r="ASY70" s="51"/>
      <c r="ASZ70" s="51"/>
      <c r="ATA70" s="51"/>
      <c r="ATB70" s="51"/>
      <c r="ATC70" s="51"/>
      <c r="ATD70" s="51"/>
      <c r="ATE70" s="51"/>
      <c r="ATF70" s="51"/>
      <c r="ATG70" s="51"/>
      <c r="ATH70" s="51"/>
      <c r="ATI70" s="51"/>
      <c r="ATJ70" s="51"/>
      <c r="ATK70" s="51"/>
      <c r="ATL70" s="51"/>
      <c r="ATM70" s="51"/>
      <c r="ATN70" s="51"/>
      <c r="ATO70" s="51"/>
      <c r="ATP70" s="51"/>
      <c r="ATQ70" s="51"/>
      <c r="ATR70" s="51"/>
      <c r="ATS70" s="51"/>
      <c r="ATT70" s="51"/>
      <c r="ATU70" s="51"/>
      <c r="ATV70" s="51"/>
      <c r="ATW70" s="51"/>
      <c r="ATX70" s="51"/>
      <c r="ATY70" s="51"/>
      <c r="ATZ70" s="51"/>
      <c r="AUA70" s="51"/>
      <c r="AUB70" s="51"/>
      <c r="AUC70" s="51"/>
      <c r="AUD70" s="51"/>
      <c r="AUE70" s="51"/>
      <c r="AUF70" s="51"/>
      <c r="AUG70" s="51"/>
      <c r="AUH70" s="51"/>
      <c r="AUI70" s="51"/>
      <c r="AUJ70" s="51"/>
      <c r="AUK70" s="51"/>
      <c r="AUL70" s="51"/>
      <c r="AUM70" s="51"/>
      <c r="AUN70" s="51"/>
      <c r="AUO70" s="51"/>
      <c r="AUP70" s="51"/>
      <c r="AUQ70" s="51"/>
      <c r="AUR70" s="51"/>
      <c r="AUS70" s="51"/>
      <c r="AUT70" s="51"/>
      <c r="AUU70" s="51"/>
      <c r="AUV70" s="51"/>
      <c r="AUW70" s="51"/>
      <c r="AUX70" s="51"/>
      <c r="AUY70" s="51"/>
      <c r="AUZ70" s="51"/>
      <c r="AVA70" s="51"/>
      <c r="AVB70" s="51"/>
      <c r="AVC70" s="51"/>
      <c r="AVD70" s="51"/>
      <c r="AVE70" s="51"/>
      <c r="AVF70" s="51"/>
      <c r="AVG70" s="51"/>
      <c r="AVH70" s="51"/>
      <c r="AVI70" s="51"/>
      <c r="AVJ70" s="51"/>
      <c r="AVK70" s="51"/>
      <c r="AVL70" s="51"/>
      <c r="AVM70" s="51"/>
      <c r="AVN70" s="51"/>
      <c r="AVO70" s="51"/>
      <c r="AVP70" s="51"/>
      <c r="AVQ70" s="51"/>
      <c r="AVR70" s="51"/>
      <c r="AVS70" s="51"/>
      <c r="AVT70" s="51"/>
      <c r="AVU70" s="51"/>
      <c r="AVV70" s="51"/>
      <c r="AVW70" s="51"/>
      <c r="AVX70" s="51"/>
      <c r="AVY70" s="51"/>
      <c r="AVZ70" s="51"/>
      <c r="AWA70" s="51"/>
      <c r="AWB70" s="51"/>
      <c r="AWC70" s="51"/>
      <c r="AWD70" s="51"/>
      <c r="AWE70" s="51"/>
      <c r="AWF70" s="51"/>
      <c r="AWG70" s="51"/>
      <c r="AWH70" s="51"/>
      <c r="AWI70" s="51"/>
      <c r="AWJ70" s="51"/>
      <c r="AWK70" s="51"/>
      <c r="AWL70" s="51"/>
      <c r="AWM70" s="51"/>
      <c r="AWN70" s="51"/>
      <c r="AWO70" s="51"/>
      <c r="AWP70" s="51"/>
      <c r="AWQ70" s="51"/>
      <c r="AWR70" s="51"/>
      <c r="AWS70" s="51"/>
      <c r="AWT70" s="51"/>
      <c r="AWU70" s="51"/>
      <c r="AWV70" s="51"/>
      <c r="AWW70" s="51"/>
      <c r="AWX70" s="51"/>
      <c r="AWY70" s="51"/>
      <c r="AWZ70" s="51"/>
      <c r="AXA70" s="51"/>
      <c r="AXB70" s="51"/>
      <c r="AXC70" s="51"/>
      <c r="AXD70" s="51"/>
      <c r="AXE70" s="51"/>
      <c r="AXF70" s="51"/>
      <c r="AXG70" s="51"/>
      <c r="AXH70" s="51"/>
      <c r="AXI70" s="51"/>
      <c r="AXJ70" s="51"/>
      <c r="AXK70" s="51"/>
      <c r="AXL70" s="51"/>
      <c r="AXM70" s="51"/>
      <c r="AXN70" s="51"/>
      <c r="AXO70" s="51"/>
      <c r="AXP70" s="51"/>
      <c r="AXQ70" s="51"/>
      <c r="AXR70" s="51"/>
      <c r="AXS70" s="51"/>
      <c r="AXT70" s="51"/>
      <c r="AXU70" s="51"/>
      <c r="AXV70" s="51"/>
      <c r="AXW70" s="51"/>
      <c r="AXX70" s="51"/>
      <c r="AXY70" s="51"/>
      <c r="AXZ70" s="51"/>
      <c r="AYA70" s="51"/>
      <c r="AYB70" s="51"/>
      <c r="AYC70" s="51"/>
      <c r="AYD70" s="51"/>
      <c r="AYE70" s="51"/>
      <c r="AYF70" s="51"/>
      <c r="AYG70" s="51"/>
      <c r="AYH70" s="51"/>
      <c r="AYI70" s="51"/>
      <c r="AYJ70" s="51"/>
      <c r="AYK70" s="51"/>
      <c r="AYL70" s="51"/>
      <c r="AYM70" s="51"/>
      <c r="AYN70" s="51"/>
      <c r="AYO70" s="51"/>
      <c r="AYP70" s="51"/>
      <c r="AYQ70" s="51"/>
      <c r="AYR70" s="51"/>
      <c r="AYS70" s="51"/>
      <c r="AYT70" s="51"/>
      <c r="AYU70" s="51"/>
      <c r="AYV70" s="51"/>
      <c r="AYW70" s="51"/>
      <c r="AYX70" s="51"/>
      <c r="AYY70" s="51"/>
      <c r="AYZ70" s="51"/>
      <c r="AZA70" s="51"/>
      <c r="AZB70" s="51"/>
      <c r="AZC70" s="51"/>
      <c r="AZD70" s="51"/>
      <c r="AZE70" s="51"/>
      <c r="AZF70" s="51"/>
      <c r="AZG70" s="51"/>
      <c r="AZH70" s="51"/>
      <c r="AZI70" s="51"/>
      <c r="AZJ70" s="51"/>
      <c r="AZK70" s="51"/>
      <c r="AZL70" s="51"/>
      <c r="AZM70" s="51"/>
      <c r="AZN70" s="51"/>
      <c r="AZO70" s="51"/>
      <c r="AZP70" s="51"/>
      <c r="AZQ70" s="51"/>
      <c r="AZR70" s="51"/>
      <c r="AZS70" s="51"/>
      <c r="AZT70" s="51"/>
      <c r="AZU70" s="51"/>
      <c r="AZV70" s="51"/>
      <c r="AZW70" s="51"/>
      <c r="AZX70" s="51"/>
      <c r="AZY70" s="51"/>
      <c r="AZZ70" s="51"/>
      <c r="BAA70" s="51"/>
      <c r="BAB70" s="51"/>
      <c r="BAC70" s="51"/>
      <c r="BAD70" s="51"/>
      <c r="BAE70" s="51"/>
      <c r="BAF70" s="51"/>
      <c r="BAG70" s="51"/>
      <c r="BAH70" s="51"/>
      <c r="BAI70" s="51"/>
      <c r="BAJ70" s="51"/>
      <c r="BAK70" s="51"/>
      <c r="BAL70" s="51"/>
      <c r="BAM70" s="51"/>
      <c r="BAN70" s="51"/>
      <c r="BAO70" s="51"/>
      <c r="BAP70" s="51"/>
      <c r="BAQ70" s="51"/>
      <c r="BAR70" s="51"/>
      <c r="BAS70" s="51"/>
      <c r="BAT70" s="51"/>
      <c r="BAU70" s="51"/>
      <c r="BAV70" s="51"/>
      <c r="BAW70" s="51"/>
      <c r="BAX70" s="51"/>
      <c r="BAY70" s="51"/>
      <c r="BAZ70" s="51"/>
      <c r="BBA70" s="51"/>
      <c r="BBB70" s="51"/>
      <c r="BBC70" s="51"/>
      <c r="BBD70" s="51"/>
      <c r="BBE70" s="51"/>
      <c r="BBF70" s="51"/>
      <c r="BBG70" s="51"/>
      <c r="BBH70" s="51"/>
      <c r="BBI70" s="51"/>
      <c r="BBJ70" s="51"/>
      <c r="BBK70" s="51"/>
      <c r="BBL70" s="51"/>
      <c r="BBM70" s="51"/>
      <c r="BBN70" s="51"/>
      <c r="BBO70" s="51"/>
      <c r="BBP70" s="51"/>
      <c r="BBQ70" s="51"/>
      <c r="BBR70" s="51"/>
      <c r="BBS70" s="51"/>
      <c r="BBT70" s="51"/>
      <c r="BBU70" s="51"/>
      <c r="BBV70" s="51"/>
      <c r="BBW70" s="51"/>
      <c r="BBX70" s="51"/>
      <c r="BBY70" s="51"/>
      <c r="BBZ70" s="51"/>
      <c r="BCA70" s="51"/>
      <c r="BCB70" s="51"/>
      <c r="BCC70" s="51"/>
      <c r="BCD70" s="51"/>
      <c r="BCE70" s="51"/>
      <c r="BCF70" s="51"/>
      <c r="BCG70" s="51"/>
      <c r="BCH70" s="51"/>
      <c r="BCI70" s="51"/>
      <c r="BCJ70" s="51"/>
      <c r="BCK70" s="51"/>
      <c r="BCL70" s="51"/>
      <c r="BCM70" s="51"/>
      <c r="BCN70" s="51"/>
      <c r="BCO70" s="51"/>
      <c r="BCP70" s="51"/>
      <c r="BCQ70" s="51"/>
      <c r="BCR70" s="51"/>
      <c r="BCS70" s="51"/>
      <c r="BCT70" s="51"/>
      <c r="BCU70" s="51"/>
      <c r="BCV70" s="51"/>
      <c r="BCW70" s="51"/>
      <c r="BCX70" s="51"/>
      <c r="BCY70" s="51"/>
      <c r="BCZ70" s="51"/>
      <c r="BDA70" s="51"/>
      <c r="BDB70" s="51"/>
      <c r="BDC70" s="51"/>
      <c r="BDD70" s="51"/>
      <c r="BDE70" s="51"/>
      <c r="BDF70" s="51"/>
      <c r="BDG70" s="51"/>
      <c r="BDH70" s="51"/>
      <c r="BDI70" s="51"/>
      <c r="BDJ70" s="51"/>
      <c r="BDK70" s="51"/>
      <c r="BDL70" s="51"/>
      <c r="BDM70" s="51"/>
      <c r="BDN70" s="51"/>
      <c r="BDO70" s="51"/>
      <c r="BDP70" s="51"/>
      <c r="BDQ70" s="51"/>
      <c r="BDR70" s="51"/>
      <c r="BDS70" s="51"/>
      <c r="BDT70" s="51"/>
      <c r="BDU70" s="51"/>
      <c r="BDV70" s="51"/>
      <c r="BDW70" s="51"/>
      <c r="BDX70" s="51"/>
      <c r="BDY70" s="51"/>
      <c r="BDZ70" s="51"/>
      <c r="BEA70" s="51"/>
      <c r="BEB70" s="51"/>
      <c r="BEC70" s="51"/>
      <c r="BED70" s="51"/>
      <c r="BEE70" s="51"/>
      <c r="BEF70" s="51"/>
      <c r="BEG70" s="51"/>
      <c r="BEH70" s="51"/>
      <c r="BEI70" s="51"/>
      <c r="BEJ70" s="51"/>
      <c r="BEK70" s="51"/>
      <c r="BEL70" s="51"/>
      <c r="BEM70" s="51"/>
      <c r="BEN70" s="51"/>
      <c r="BEO70" s="51"/>
      <c r="BEP70" s="51"/>
      <c r="BEQ70" s="51"/>
      <c r="BER70" s="51"/>
      <c r="BES70" s="51"/>
      <c r="BET70" s="51"/>
      <c r="BEU70" s="51"/>
      <c r="BEV70" s="51"/>
      <c r="BEW70" s="51"/>
      <c r="BEX70" s="51"/>
      <c r="BEY70" s="51"/>
      <c r="BEZ70" s="51"/>
      <c r="BFA70" s="51"/>
      <c r="BFB70" s="51"/>
      <c r="BFC70" s="51"/>
      <c r="BFD70" s="51"/>
      <c r="BFE70" s="51"/>
      <c r="BFF70" s="51"/>
      <c r="BFG70" s="51"/>
      <c r="BFH70" s="51"/>
      <c r="BFI70" s="51"/>
      <c r="BFJ70" s="51"/>
      <c r="BFK70" s="51"/>
      <c r="BFL70" s="51"/>
      <c r="BFM70" s="51"/>
      <c r="BFN70" s="51"/>
      <c r="BFO70" s="51"/>
      <c r="BFP70" s="51"/>
      <c r="BFQ70" s="51"/>
      <c r="BFR70" s="51"/>
      <c r="BFS70" s="51"/>
      <c r="BFT70" s="51"/>
      <c r="BFU70" s="51"/>
      <c r="BFV70" s="51"/>
      <c r="BFW70" s="51"/>
      <c r="BFX70" s="51"/>
      <c r="BFY70" s="51"/>
      <c r="BFZ70" s="51"/>
      <c r="BGA70" s="51"/>
      <c r="BGB70" s="51"/>
      <c r="BGC70" s="51"/>
      <c r="BGD70" s="51"/>
      <c r="BGE70" s="51"/>
      <c r="BGF70" s="51"/>
      <c r="BGG70" s="51"/>
      <c r="BGH70" s="51"/>
      <c r="BGI70" s="51"/>
      <c r="BGJ70" s="51"/>
      <c r="BGK70" s="51"/>
      <c r="BGL70" s="51"/>
      <c r="BGM70" s="51"/>
      <c r="BGN70" s="51"/>
      <c r="BGO70" s="51"/>
      <c r="BGP70" s="51"/>
      <c r="BGQ70" s="51"/>
      <c r="BGR70" s="51"/>
      <c r="BGS70" s="51"/>
      <c r="BGT70" s="51"/>
      <c r="BGU70" s="51"/>
      <c r="BGV70" s="51"/>
      <c r="BGW70" s="51"/>
      <c r="BGX70" s="51"/>
      <c r="BGY70" s="51"/>
      <c r="BGZ70" s="51"/>
      <c r="BHA70" s="51"/>
      <c r="BHB70" s="51"/>
      <c r="BHC70" s="51"/>
      <c r="BHD70" s="51"/>
      <c r="BHE70" s="51"/>
      <c r="BHF70" s="51"/>
      <c r="BHG70" s="51"/>
      <c r="BHH70" s="51"/>
      <c r="BHI70" s="51"/>
      <c r="BHJ70" s="51"/>
      <c r="BHK70" s="51"/>
      <c r="BHL70" s="51"/>
      <c r="BHM70" s="51"/>
      <c r="BHN70" s="51"/>
      <c r="BHO70" s="51"/>
      <c r="BHP70" s="51"/>
      <c r="BHQ70" s="51"/>
      <c r="BHR70" s="51"/>
      <c r="BHS70" s="51"/>
      <c r="BHT70" s="51"/>
      <c r="BHU70" s="51"/>
      <c r="BHV70" s="51"/>
      <c r="BHW70" s="51"/>
      <c r="BHX70" s="51"/>
      <c r="BHY70" s="51"/>
      <c r="BHZ70" s="51"/>
      <c r="BIA70" s="51"/>
      <c r="BIB70" s="51"/>
      <c r="BIC70" s="51"/>
      <c r="BID70" s="51"/>
      <c r="BIE70" s="51"/>
      <c r="BIF70" s="51"/>
      <c r="BIG70" s="51"/>
      <c r="BIH70" s="51"/>
      <c r="BII70" s="51"/>
      <c r="BIJ70" s="51"/>
      <c r="BIK70" s="51"/>
      <c r="BIL70" s="51"/>
      <c r="BIM70" s="51"/>
      <c r="BIN70" s="51"/>
      <c r="BIO70" s="51"/>
      <c r="BIP70" s="51"/>
      <c r="BIQ70" s="51"/>
      <c r="BIR70" s="51"/>
      <c r="BIS70" s="51"/>
      <c r="BIT70" s="51"/>
      <c r="BIU70" s="51"/>
      <c r="BIV70" s="51"/>
      <c r="BIW70" s="51"/>
      <c r="BIX70" s="51"/>
      <c r="BIY70" s="51"/>
      <c r="BIZ70" s="51"/>
      <c r="BJA70" s="51"/>
      <c r="BJB70" s="51"/>
      <c r="BJC70" s="51"/>
      <c r="BJD70" s="51"/>
      <c r="BJE70" s="51"/>
      <c r="BJF70" s="51"/>
      <c r="BJG70" s="51"/>
      <c r="BJH70" s="51"/>
      <c r="BJI70" s="51"/>
      <c r="BJJ70" s="51"/>
      <c r="BJK70" s="51"/>
      <c r="BJL70" s="51"/>
      <c r="BJM70" s="51"/>
      <c r="BJN70" s="51"/>
      <c r="BJO70" s="51"/>
      <c r="BJP70" s="51"/>
      <c r="BJQ70" s="51"/>
      <c r="BJR70" s="51"/>
      <c r="BJS70" s="51"/>
      <c r="BJT70" s="51"/>
      <c r="BJU70" s="51"/>
      <c r="BJV70" s="51"/>
      <c r="BJW70" s="51"/>
      <c r="BJX70" s="51"/>
      <c r="BJY70" s="51"/>
      <c r="BJZ70" s="51"/>
      <c r="BKA70" s="51"/>
      <c r="BKB70" s="51"/>
      <c r="BKC70" s="51"/>
      <c r="BKD70" s="51"/>
      <c r="BKE70" s="51"/>
      <c r="BKF70" s="51"/>
      <c r="BKG70" s="51"/>
      <c r="BKH70" s="51"/>
      <c r="BKI70" s="51"/>
      <c r="BKJ70" s="51"/>
      <c r="BKK70" s="51"/>
      <c r="BKL70" s="51"/>
      <c r="BKM70" s="51"/>
      <c r="BKN70" s="51"/>
      <c r="BKO70" s="51"/>
      <c r="BKP70" s="51"/>
      <c r="BKQ70" s="51"/>
      <c r="BKR70" s="51"/>
      <c r="BKS70" s="51"/>
      <c r="BKT70" s="51"/>
      <c r="BKU70" s="51"/>
      <c r="BKV70" s="51"/>
      <c r="BKW70" s="51"/>
      <c r="BKX70" s="51"/>
      <c r="BKY70" s="51"/>
      <c r="BKZ70" s="51"/>
      <c r="BLA70" s="51"/>
      <c r="BLB70" s="51"/>
      <c r="BLC70" s="51"/>
      <c r="BLD70" s="51"/>
      <c r="BLE70" s="51"/>
      <c r="BLF70" s="51"/>
      <c r="BLG70" s="51"/>
      <c r="BLH70" s="51"/>
      <c r="BLI70" s="51"/>
      <c r="BLJ70" s="51"/>
      <c r="BLK70" s="51"/>
      <c r="BLL70" s="51"/>
      <c r="BLM70" s="51"/>
      <c r="BLN70" s="51"/>
      <c r="BLO70" s="51"/>
      <c r="BLP70" s="51"/>
      <c r="BLQ70" s="51"/>
      <c r="BLR70" s="51"/>
      <c r="BLS70" s="51"/>
      <c r="BLT70" s="51"/>
      <c r="BLU70" s="51"/>
      <c r="BLV70" s="51"/>
      <c r="BLW70" s="51"/>
      <c r="BLX70" s="51"/>
      <c r="BLY70" s="51"/>
      <c r="BLZ70" s="51"/>
      <c r="BMA70" s="51"/>
      <c r="BMB70" s="51"/>
      <c r="BMC70" s="51"/>
      <c r="BMD70" s="51"/>
      <c r="BME70" s="51"/>
      <c r="BMF70" s="51"/>
      <c r="BMG70" s="51"/>
      <c r="BMH70" s="51"/>
      <c r="BMI70" s="51"/>
      <c r="BMJ70" s="51"/>
      <c r="BMK70" s="51"/>
      <c r="BML70" s="51"/>
      <c r="BMM70" s="51"/>
      <c r="BMN70" s="51"/>
      <c r="BMO70" s="51"/>
      <c r="BMP70" s="51"/>
      <c r="BMQ70" s="51"/>
      <c r="BMR70" s="51"/>
      <c r="BMS70" s="51"/>
      <c r="BMT70" s="51"/>
      <c r="BMU70" s="51"/>
      <c r="BMV70" s="51"/>
      <c r="BMW70" s="51"/>
      <c r="BMX70" s="51"/>
      <c r="BMY70" s="51"/>
      <c r="BMZ70" s="51"/>
      <c r="BNA70" s="51"/>
      <c r="BNB70" s="51"/>
      <c r="BNC70" s="51"/>
      <c r="BND70" s="51"/>
      <c r="BNE70" s="51"/>
      <c r="BNF70" s="51"/>
      <c r="BNG70" s="51"/>
      <c r="BNH70" s="51"/>
      <c r="BNI70" s="51"/>
      <c r="BNJ70" s="51"/>
      <c r="BNK70" s="51"/>
      <c r="BNL70" s="51"/>
      <c r="BNM70" s="51"/>
      <c r="BNN70" s="51"/>
      <c r="BNO70" s="51"/>
      <c r="BNP70" s="51"/>
      <c r="BNQ70" s="51"/>
      <c r="BNR70" s="51"/>
      <c r="BNS70" s="51"/>
      <c r="BNT70" s="51"/>
      <c r="BNU70" s="51"/>
      <c r="BNV70" s="51"/>
      <c r="BNW70" s="51"/>
      <c r="BNX70" s="51"/>
      <c r="BNY70" s="51"/>
      <c r="BNZ70" s="51"/>
      <c r="BOA70" s="51"/>
      <c r="BOB70" s="51"/>
      <c r="BOC70" s="51"/>
      <c r="BOD70" s="51"/>
      <c r="BOE70" s="51"/>
      <c r="BOF70" s="51"/>
      <c r="BOG70" s="51"/>
      <c r="BOH70" s="51"/>
      <c r="BOI70" s="51"/>
      <c r="BOJ70" s="51"/>
      <c r="BOK70" s="51"/>
      <c r="BOL70" s="51"/>
      <c r="BOM70" s="51"/>
      <c r="BON70" s="51"/>
      <c r="BOO70" s="51"/>
      <c r="BOP70" s="51"/>
      <c r="BOQ70" s="51"/>
      <c r="BOR70" s="51"/>
      <c r="BOS70" s="51"/>
      <c r="BOT70" s="51"/>
      <c r="BOU70" s="51"/>
      <c r="BOV70" s="51"/>
      <c r="BOW70" s="51"/>
      <c r="BOX70" s="51"/>
      <c r="BOY70" s="51"/>
      <c r="BOZ70" s="51"/>
      <c r="BPA70" s="51"/>
      <c r="BPB70" s="51"/>
      <c r="BPC70" s="51"/>
      <c r="BPD70" s="51"/>
      <c r="BPE70" s="51"/>
      <c r="BPF70" s="51"/>
      <c r="BPG70" s="51"/>
      <c r="BPH70" s="51"/>
      <c r="BPI70" s="51"/>
      <c r="BPJ70" s="51"/>
      <c r="BPK70" s="51"/>
      <c r="BPL70" s="51"/>
      <c r="BPM70" s="51"/>
      <c r="BPN70" s="51"/>
      <c r="BPO70" s="51"/>
      <c r="BPP70" s="51"/>
      <c r="BPQ70" s="51"/>
      <c r="BPR70" s="51"/>
      <c r="BPS70" s="51"/>
      <c r="BPT70" s="51"/>
      <c r="BPU70" s="51"/>
      <c r="BPV70" s="51"/>
      <c r="BPW70" s="51"/>
      <c r="BPX70" s="51"/>
      <c r="BPY70" s="51"/>
      <c r="BPZ70" s="51"/>
      <c r="BQA70" s="51"/>
      <c r="BQB70" s="51"/>
      <c r="BQC70" s="51"/>
      <c r="BQD70" s="51"/>
      <c r="BQE70" s="51"/>
      <c r="BQF70" s="51"/>
      <c r="BQG70" s="51"/>
      <c r="BQH70" s="51"/>
      <c r="BQI70" s="51"/>
      <c r="BQJ70" s="51"/>
      <c r="BQK70" s="51"/>
      <c r="BQL70" s="51"/>
      <c r="BQM70" s="51"/>
      <c r="BQN70" s="51"/>
      <c r="BQO70" s="51"/>
      <c r="BQP70" s="51"/>
      <c r="BQQ70" s="51"/>
      <c r="BQR70" s="51"/>
      <c r="BQS70" s="51"/>
      <c r="BQT70" s="51"/>
      <c r="BQU70" s="51"/>
      <c r="BQV70" s="51"/>
      <c r="BQW70" s="51"/>
      <c r="BQX70" s="51"/>
      <c r="BQY70" s="51"/>
      <c r="BQZ70" s="51"/>
      <c r="BRA70" s="51"/>
      <c r="BRB70" s="51"/>
      <c r="BRC70" s="51"/>
      <c r="BRD70" s="51"/>
      <c r="BRE70" s="51"/>
      <c r="BRF70" s="51"/>
      <c r="BRG70" s="51"/>
      <c r="BRH70" s="51"/>
      <c r="BRI70" s="51"/>
      <c r="BRJ70" s="51"/>
      <c r="BRK70" s="51"/>
      <c r="BRL70" s="51"/>
      <c r="BRM70" s="51"/>
      <c r="BRN70" s="51"/>
      <c r="BRO70" s="51"/>
      <c r="BRP70" s="51"/>
      <c r="BRQ70" s="51"/>
      <c r="BRR70" s="51"/>
      <c r="BRS70" s="51"/>
      <c r="BRT70" s="51"/>
      <c r="BRU70" s="51"/>
      <c r="BRV70" s="51"/>
      <c r="BRW70" s="51"/>
      <c r="BRX70" s="51"/>
      <c r="BRY70" s="51"/>
      <c r="BRZ70" s="51"/>
      <c r="BSA70" s="51"/>
      <c r="BSB70" s="51"/>
      <c r="BSC70" s="51"/>
      <c r="BSD70" s="51"/>
      <c r="BSE70" s="51"/>
      <c r="BSF70" s="51"/>
      <c r="BSG70" s="51"/>
      <c r="BSH70" s="51"/>
      <c r="BSI70" s="51"/>
      <c r="BSJ70" s="51"/>
      <c r="BSK70" s="51"/>
      <c r="BSL70" s="51"/>
      <c r="BSM70" s="51"/>
      <c r="BSN70" s="51"/>
      <c r="BSO70" s="51"/>
      <c r="BSP70" s="51"/>
      <c r="BSQ70" s="51"/>
      <c r="BSR70" s="51"/>
      <c r="BSS70" s="51"/>
      <c r="BST70" s="51"/>
      <c r="BSU70" s="51"/>
      <c r="BSV70" s="51"/>
      <c r="BSW70" s="51"/>
      <c r="BSX70" s="51"/>
      <c r="BSY70" s="51"/>
      <c r="BSZ70" s="51"/>
      <c r="BTA70" s="51"/>
      <c r="BTB70" s="51"/>
      <c r="BTC70" s="51"/>
      <c r="BTD70" s="51"/>
      <c r="BTE70" s="51"/>
      <c r="BTF70" s="51"/>
      <c r="BTG70" s="51"/>
      <c r="BTH70" s="51"/>
      <c r="BTI70" s="51"/>
      <c r="BTJ70" s="51"/>
      <c r="BTK70" s="51"/>
      <c r="BTL70" s="51"/>
      <c r="BTM70" s="51"/>
      <c r="BTN70" s="51"/>
      <c r="BTO70" s="51"/>
      <c r="BTP70" s="51"/>
      <c r="BTQ70" s="51"/>
      <c r="BTR70" s="51"/>
      <c r="BTS70" s="51"/>
      <c r="BTT70" s="51"/>
      <c r="BTU70" s="51"/>
      <c r="BTV70" s="51"/>
      <c r="BTW70" s="51"/>
      <c r="BTX70" s="51"/>
      <c r="BTY70" s="51"/>
      <c r="BTZ70" s="51"/>
      <c r="BUA70" s="51"/>
      <c r="BUB70" s="51"/>
      <c r="BUC70" s="51"/>
      <c r="BUD70" s="51"/>
      <c r="BUE70" s="51"/>
      <c r="BUF70" s="51"/>
      <c r="BUG70" s="51"/>
      <c r="BUH70" s="51"/>
      <c r="BUI70" s="51"/>
      <c r="BUJ70" s="51"/>
      <c r="BUK70" s="51"/>
      <c r="BUL70" s="51"/>
      <c r="BUM70" s="51"/>
      <c r="BUN70" s="51"/>
      <c r="BUO70" s="51"/>
      <c r="BUP70" s="51"/>
      <c r="BUQ70" s="51"/>
      <c r="BUR70" s="51"/>
      <c r="BUS70" s="51"/>
      <c r="BUT70" s="51"/>
      <c r="BUU70" s="51"/>
      <c r="BUV70" s="51"/>
      <c r="BUW70" s="51"/>
      <c r="BUX70" s="51"/>
      <c r="BUY70" s="51"/>
      <c r="BUZ70" s="51"/>
      <c r="BVA70" s="51"/>
      <c r="BVB70" s="51"/>
      <c r="BVC70" s="51"/>
      <c r="BVD70" s="51"/>
      <c r="BVE70" s="51"/>
      <c r="BVF70" s="51"/>
      <c r="BVG70" s="51"/>
      <c r="BVH70" s="51"/>
      <c r="BVI70" s="51"/>
      <c r="BVJ70" s="51"/>
      <c r="BVK70" s="51"/>
      <c r="BVL70" s="51"/>
      <c r="BVM70" s="51"/>
      <c r="BVN70" s="51"/>
      <c r="BVO70" s="51"/>
      <c r="BVP70" s="51"/>
      <c r="BVQ70" s="51"/>
      <c r="BVR70" s="51"/>
      <c r="BVS70" s="51"/>
      <c r="BVT70" s="51"/>
      <c r="BVU70" s="51"/>
      <c r="BVV70" s="51"/>
      <c r="BVW70" s="51"/>
      <c r="BVX70" s="51"/>
      <c r="BVY70" s="51"/>
      <c r="BVZ70" s="51"/>
      <c r="BWA70" s="51"/>
      <c r="BWB70" s="51"/>
      <c r="BWC70" s="51"/>
      <c r="BWD70" s="51"/>
      <c r="BWE70" s="51"/>
      <c r="BWF70" s="51"/>
      <c r="BWG70" s="51"/>
      <c r="BWH70" s="51"/>
      <c r="BWI70" s="51"/>
      <c r="BWJ70" s="51"/>
      <c r="BWK70" s="51"/>
      <c r="BWL70" s="51"/>
      <c r="BWM70" s="51"/>
      <c r="BWN70" s="51"/>
      <c r="BWO70" s="51"/>
      <c r="BWP70" s="51"/>
      <c r="BWQ70" s="51"/>
      <c r="BWR70" s="51"/>
      <c r="BWS70" s="51"/>
      <c r="BWT70" s="51"/>
      <c r="BWU70" s="51"/>
      <c r="BWV70" s="51"/>
      <c r="BWW70" s="51"/>
      <c r="BWX70" s="51"/>
      <c r="BWY70" s="51"/>
      <c r="BWZ70" s="51"/>
      <c r="BXA70" s="51"/>
      <c r="BXB70" s="51"/>
      <c r="BXC70" s="51"/>
      <c r="BXD70" s="51"/>
      <c r="BXE70" s="51"/>
      <c r="BXF70" s="51"/>
      <c r="BXG70" s="51"/>
      <c r="BXH70" s="51"/>
      <c r="BXI70" s="51"/>
      <c r="BXJ70" s="51"/>
      <c r="BXK70" s="51"/>
      <c r="BXL70" s="51"/>
      <c r="BXM70" s="51"/>
      <c r="BXN70" s="51"/>
      <c r="BXO70" s="51"/>
      <c r="BXP70" s="51"/>
      <c r="BXQ70" s="51"/>
      <c r="BXR70" s="51"/>
      <c r="BXS70" s="51"/>
      <c r="BXT70" s="51"/>
      <c r="BXU70" s="51"/>
      <c r="BXV70" s="51"/>
      <c r="BXW70" s="51"/>
      <c r="BXX70" s="51"/>
      <c r="BXY70" s="51"/>
      <c r="BXZ70" s="51"/>
      <c r="BYA70" s="51"/>
      <c r="BYB70" s="51"/>
      <c r="BYC70" s="51"/>
      <c r="BYD70" s="51"/>
      <c r="BYE70" s="51"/>
      <c r="BYF70" s="51"/>
      <c r="BYG70" s="51"/>
      <c r="BYH70" s="51"/>
      <c r="BYI70" s="51"/>
      <c r="BYJ70" s="51"/>
      <c r="BYK70" s="51"/>
      <c r="BYL70" s="51"/>
      <c r="BYM70" s="51"/>
      <c r="BYN70" s="51"/>
      <c r="BYO70" s="51"/>
      <c r="BYP70" s="51"/>
      <c r="BYQ70" s="51"/>
      <c r="BYR70" s="51"/>
      <c r="BYS70" s="51"/>
      <c r="BYT70" s="51"/>
      <c r="BYU70" s="51"/>
      <c r="BYV70" s="51"/>
      <c r="BYW70" s="51"/>
      <c r="BYX70" s="51"/>
      <c r="BYY70" s="51"/>
      <c r="BYZ70" s="51"/>
      <c r="BZA70" s="51"/>
      <c r="BZB70" s="51"/>
      <c r="BZC70" s="51"/>
      <c r="BZD70" s="51"/>
      <c r="BZE70" s="51"/>
      <c r="BZF70" s="51"/>
      <c r="BZG70" s="51"/>
      <c r="BZH70" s="51"/>
      <c r="BZI70" s="51"/>
      <c r="BZJ70" s="51"/>
      <c r="BZK70" s="51"/>
      <c r="BZL70" s="51"/>
      <c r="BZM70" s="51"/>
      <c r="BZN70" s="51"/>
      <c r="BZO70" s="51"/>
      <c r="BZP70" s="51"/>
      <c r="BZQ70" s="51"/>
      <c r="BZR70" s="51"/>
      <c r="BZS70" s="51"/>
      <c r="BZT70" s="51"/>
      <c r="BZU70" s="51"/>
      <c r="BZV70" s="51"/>
      <c r="BZW70" s="51"/>
      <c r="BZX70" s="51"/>
      <c r="BZY70" s="51"/>
      <c r="BZZ70" s="51"/>
      <c r="CAA70" s="51"/>
      <c r="CAB70" s="51"/>
      <c r="CAC70" s="51"/>
      <c r="CAD70" s="51"/>
      <c r="CAE70" s="51"/>
      <c r="CAF70" s="51"/>
      <c r="CAG70" s="51"/>
      <c r="CAH70" s="51"/>
      <c r="CAI70" s="51"/>
      <c r="CAJ70" s="51"/>
      <c r="CAK70" s="51"/>
      <c r="CAL70" s="51"/>
      <c r="CAM70" s="51"/>
      <c r="CAN70" s="51"/>
      <c r="CAO70" s="51"/>
      <c r="CAP70" s="51"/>
      <c r="CAQ70" s="51"/>
      <c r="CAR70" s="51"/>
      <c r="CAS70" s="51"/>
      <c r="CAT70" s="51"/>
      <c r="CAU70" s="51"/>
      <c r="CAV70" s="51"/>
      <c r="CAW70" s="51"/>
      <c r="CAX70" s="51"/>
      <c r="CAY70" s="51"/>
      <c r="CAZ70" s="51"/>
      <c r="CBA70" s="51"/>
      <c r="CBB70" s="51"/>
      <c r="CBC70" s="51"/>
      <c r="CBD70" s="51"/>
      <c r="CBE70" s="51"/>
      <c r="CBF70" s="51"/>
      <c r="CBG70" s="51"/>
      <c r="CBH70" s="51"/>
      <c r="CBI70" s="51"/>
      <c r="CBJ70" s="51"/>
      <c r="CBK70" s="51"/>
      <c r="CBL70" s="51"/>
      <c r="CBM70" s="51"/>
      <c r="CBN70" s="51"/>
      <c r="CBO70" s="51"/>
      <c r="CBP70" s="51"/>
      <c r="CBQ70" s="51"/>
      <c r="CBR70" s="51"/>
      <c r="CBS70" s="51"/>
      <c r="CBT70" s="51"/>
      <c r="CBU70" s="51"/>
      <c r="CBV70" s="51"/>
      <c r="CBW70" s="51"/>
      <c r="CBX70" s="51"/>
      <c r="CBY70" s="51"/>
      <c r="CBZ70" s="51"/>
      <c r="CCA70" s="51"/>
      <c r="CCB70" s="51"/>
      <c r="CCC70" s="51"/>
      <c r="CCD70" s="51"/>
      <c r="CCE70" s="51"/>
      <c r="CCF70" s="51"/>
      <c r="CCG70" s="51"/>
      <c r="CCH70" s="51"/>
      <c r="CCI70" s="51"/>
      <c r="CCJ70" s="51"/>
      <c r="CCK70" s="51"/>
      <c r="CCL70" s="51"/>
      <c r="CCM70" s="51"/>
      <c r="CCN70" s="51"/>
      <c r="CCO70" s="51"/>
      <c r="CCP70" s="51"/>
      <c r="CCQ70" s="51"/>
      <c r="CCR70" s="51"/>
      <c r="CCS70" s="51"/>
      <c r="CCT70" s="51"/>
      <c r="CCU70" s="51"/>
      <c r="CCV70" s="51"/>
      <c r="CCW70" s="51"/>
      <c r="CCX70" s="51"/>
      <c r="CCY70" s="51"/>
      <c r="CCZ70" s="51"/>
      <c r="CDA70" s="51"/>
      <c r="CDB70" s="51"/>
      <c r="CDC70" s="51"/>
      <c r="CDD70" s="51"/>
      <c r="CDE70" s="51"/>
      <c r="CDF70" s="51"/>
      <c r="CDG70" s="51"/>
      <c r="CDH70" s="51"/>
      <c r="CDI70" s="51"/>
      <c r="CDJ70" s="51"/>
      <c r="CDK70" s="51"/>
      <c r="CDL70" s="51"/>
      <c r="CDM70" s="51"/>
      <c r="CDN70" s="51"/>
      <c r="CDO70" s="51"/>
      <c r="CDP70" s="51"/>
      <c r="CDQ70" s="51"/>
      <c r="CDR70" s="51"/>
      <c r="CDS70" s="51"/>
      <c r="CDT70" s="51"/>
      <c r="CDU70" s="51"/>
      <c r="CDV70" s="51"/>
      <c r="CDW70" s="51"/>
      <c r="CDX70" s="51"/>
      <c r="CDY70" s="51"/>
      <c r="CDZ70" s="51"/>
      <c r="CEA70" s="51"/>
      <c r="CEB70" s="51"/>
      <c r="CEC70" s="51"/>
      <c r="CED70" s="51"/>
      <c r="CEE70" s="51"/>
      <c r="CEF70" s="51"/>
      <c r="CEG70" s="51"/>
      <c r="CEH70" s="51"/>
      <c r="CEI70" s="51"/>
      <c r="CEJ70" s="51"/>
      <c r="CEK70" s="51"/>
      <c r="CEL70" s="51"/>
      <c r="CEM70" s="51"/>
      <c r="CEN70" s="51"/>
      <c r="CEO70" s="51"/>
      <c r="CEP70" s="51"/>
      <c r="CEQ70" s="51"/>
      <c r="CER70" s="51"/>
      <c r="CES70" s="51"/>
      <c r="CET70" s="51"/>
      <c r="CEU70" s="51"/>
      <c r="CEV70" s="51"/>
      <c r="CEW70" s="51"/>
      <c r="CEX70" s="51"/>
      <c r="CEY70" s="51"/>
      <c r="CEZ70" s="51"/>
      <c r="CFA70" s="51"/>
      <c r="CFB70" s="51"/>
      <c r="CFC70" s="51"/>
      <c r="CFD70" s="51"/>
      <c r="CFE70" s="51"/>
      <c r="CFF70" s="51"/>
      <c r="CFG70" s="51"/>
      <c r="CFH70" s="51"/>
      <c r="CFI70" s="51"/>
      <c r="CFJ70" s="51"/>
      <c r="CFK70" s="51"/>
      <c r="CFL70" s="51"/>
      <c r="CFM70" s="51"/>
      <c r="CFN70" s="51"/>
      <c r="CFO70" s="51"/>
      <c r="CFP70" s="51"/>
      <c r="CFQ70" s="51"/>
      <c r="CFR70" s="51"/>
      <c r="CFS70" s="51"/>
      <c r="CFT70" s="51"/>
      <c r="CFU70" s="51"/>
      <c r="CFV70" s="51"/>
      <c r="CFW70" s="51"/>
      <c r="CFX70" s="51"/>
      <c r="CFY70" s="51"/>
      <c r="CFZ70" s="51"/>
      <c r="CGA70" s="51"/>
      <c r="CGB70" s="51"/>
      <c r="CGC70" s="51"/>
      <c r="CGD70" s="51"/>
      <c r="CGE70" s="51"/>
      <c r="CGF70" s="51"/>
      <c r="CGG70" s="51"/>
      <c r="CGH70" s="51"/>
      <c r="CGI70" s="51"/>
      <c r="CGJ70" s="51"/>
      <c r="CGK70" s="51"/>
      <c r="CGL70" s="51"/>
      <c r="CGM70" s="51"/>
      <c r="CGN70" s="51"/>
      <c r="CGO70" s="51"/>
      <c r="CGP70" s="51"/>
      <c r="CGQ70" s="51"/>
      <c r="CGR70" s="51"/>
      <c r="CGS70" s="51"/>
      <c r="CGT70" s="51"/>
      <c r="CGU70" s="51"/>
      <c r="CGV70" s="51"/>
      <c r="CGW70" s="51"/>
      <c r="CGX70" s="51"/>
      <c r="CGY70" s="51"/>
      <c r="CGZ70" s="51"/>
      <c r="CHA70" s="51"/>
      <c r="CHB70" s="51"/>
      <c r="CHC70" s="51"/>
      <c r="CHD70" s="51"/>
      <c r="CHE70" s="51"/>
      <c r="CHF70" s="51"/>
      <c r="CHG70" s="51"/>
      <c r="CHH70" s="51"/>
      <c r="CHI70" s="51"/>
      <c r="CHJ70" s="51"/>
      <c r="CHK70" s="51"/>
      <c r="CHL70" s="51"/>
      <c r="CHM70" s="51"/>
      <c r="CHN70" s="51"/>
      <c r="CHO70" s="51"/>
      <c r="CHP70" s="51"/>
      <c r="CHQ70" s="51"/>
      <c r="CHR70" s="51"/>
      <c r="CHS70" s="51"/>
      <c r="CHT70" s="51"/>
      <c r="CHU70" s="51"/>
      <c r="CHV70" s="51"/>
      <c r="CHW70" s="51"/>
      <c r="CHX70" s="51"/>
      <c r="CHY70" s="51"/>
      <c r="CHZ70" s="51"/>
      <c r="CIA70" s="51"/>
      <c r="CIB70" s="51"/>
      <c r="CIC70" s="51"/>
      <c r="CID70" s="51"/>
      <c r="CIE70" s="51"/>
      <c r="CIF70" s="51"/>
      <c r="CIG70" s="51"/>
      <c r="CIH70" s="51"/>
      <c r="CII70" s="51"/>
      <c r="CIJ70" s="51"/>
      <c r="CIK70" s="51"/>
      <c r="CIL70" s="51"/>
      <c r="CIM70" s="51"/>
      <c r="CIN70" s="51"/>
      <c r="CIO70" s="51"/>
      <c r="CIP70" s="51"/>
      <c r="CIQ70" s="51"/>
      <c r="CIR70" s="51"/>
      <c r="CIS70" s="51"/>
      <c r="CIT70" s="51"/>
      <c r="CIU70" s="51"/>
      <c r="CIV70" s="51"/>
      <c r="CIW70" s="51"/>
      <c r="CIX70" s="51"/>
      <c r="CIY70" s="51"/>
      <c r="CIZ70" s="51"/>
      <c r="CJA70" s="51"/>
      <c r="CJB70" s="51"/>
      <c r="CJC70" s="51"/>
      <c r="CJD70" s="51"/>
      <c r="CJE70" s="51"/>
      <c r="CJF70" s="51"/>
      <c r="CJG70" s="51"/>
      <c r="CJH70" s="51"/>
      <c r="CJI70" s="51"/>
      <c r="CJJ70" s="51"/>
      <c r="CJK70" s="51"/>
      <c r="CJL70" s="51"/>
      <c r="CJM70" s="51"/>
      <c r="CJN70" s="51"/>
      <c r="CJO70" s="51"/>
      <c r="CJP70" s="51"/>
      <c r="CJQ70" s="51"/>
      <c r="CJR70" s="51"/>
      <c r="CJS70" s="51"/>
      <c r="CJT70" s="51"/>
      <c r="CJU70" s="51"/>
      <c r="CJV70" s="51"/>
      <c r="CJW70" s="51"/>
      <c r="CJX70" s="51"/>
      <c r="CJY70" s="51"/>
      <c r="CJZ70" s="51"/>
      <c r="CKA70" s="51"/>
      <c r="CKB70" s="51"/>
      <c r="CKC70" s="51"/>
      <c r="CKD70" s="51"/>
      <c r="CKE70" s="51"/>
      <c r="CKF70" s="51"/>
      <c r="CKG70" s="51"/>
      <c r="CKH70" s="51"/>
      <c r="CKI70" s="51"/>
      <c r="CKJ70" s="51"/>
      <c r="CKK70" s="51"/>
      <c r="CKL70" s="51"/>
      <c r="CKM70" s="51"/>
      <c r="CKN70" s="51"/>
      <c r="CKO70" s="51"/>
      <c r="CKP70" s="51"/>
      <c r="CKQ70" s="51"/>
      <c r="CKR70" s="51"/>
      <c r="CKS70" s="51"/>
      <c r="CKT70" s="51"/>
      <c r="CKU70" s="51"/>
      <c r="CKV70" s="51"/>
      <c r="CKW70" s="51"/>
      <c r="CKX70" s="51"/>
      <c r="CKY70" s="51"/>
      <c r="CKZ70" s="51"/>
      <c r="CLA70" s="51"/>
      <c r="CLB70" s="51"/>
      <c r="CLC70" s="51"/>
      <c r="CLD70" s="51"/>
      <c r="CLE70" s="51"/>
      <c r="CLF70" s="51"/>
      <c r="CLG70" s="51"/>
      <c r="CLH70" s="51"/>
      <c r="CLI70" s="51"/>
      <c r="CLJ70" s="51"/>
      <c r="CLK70" s="51"/>
      <c r="CLL70" s="51"/>
      <c r="CLM70" s="51"/>
      <c r="CLN70" s="51"/>
      <c r="CLO70" s="51"/>
      <c r="CLP70" s="51"/>
      <c r="CLQ70" s="51"/>
      <c r="CLR70" s="51"/>
      <c r="CLS70" s="51"/>
      <c r="CLT70" s="51"/>
      <c r="CLU70" s="51"/>
      <c r="CLV70" s="51"/>
      <c r="CLW70" s="51"/>
      <c r="CLX70" s="51"/>
      <c r="CLY70" s="51"/>
      <c r="CLZ70" s="51"/>
      <c r="CMA70" s="51"/>
      <c r="CMB70" s="51"/>
      <c r="CMC70" s="51"/>
      <c r="CMD70" s="51"/>
      <c r="CME70" s="51"/>
      <c r="CMF70" s="51"/>
      <c r="CMG70" s="51"/>
      <c r="CMH70" s="51"/>
      <c r="CMI70" s="51"/>
      <c r="CMJ70" s="51"/>
      <c r="CMK70" s="51"/>
      <c r="CML70" s="51"/>
      <c r="CMM70" s="51"/>
      <c r="CMN70" s="51"/>
      <c r="CMO70" s="51"/>
      <c r="CMP70" s="51"/>
      <c r="CMQ70" s="51"/>
      <c r="CMR70" s="51"/>
      <c r="CMS70" s="51"/>
      <c r="CMT70" s="51"/>
      <c r="CMU70" s="51"/>
      <c r="CMV70" s="51"/>
      <c r="CMW70" s="51"/>
      <c r="CMX70" s="51"/>
      <c r="CMY70" s="51"/>
      <c r="CMZ70" s="51"/>
      <c r="CNA70" s="51"/>
      <c r="CNB70" s="51"/>
      <c r="CNC70" s="51"/>
      <c r="CND70" s="51"/>
      <c r="CNE70" s="51"/>
      <c r="CNF70" s="51"/>
      <c r="CNG70" s="51"/>
      <c r="CNH70" s="51"/>
      <c r="CNI70" s="51"/>
      <c r="CNJ70" s="51"/>
      <c r="CNK70" s="51"/>
      <c r="CNL70" s="51"/>
      <c r="CNM70" s="51"/>
      <c r="CNN70" s="51"/>
      <c r="CNO70" s="51"/>
      <c r="CNP70" s="51"/>
      <c r="CNQ70" s="51"/>
      <c r="CNR70" s="51"/>
      <c r="CNS70" s="51"/>
      <c r="CNT70" s="51"/>
      <c r="CNU70" s="51"/>
      <c r="CNV70" s="51"/>
      <c r="CNW70" s="51"/>
      <c r="CNX70" s="51"/>
      <c r="CNY70" s="51"/>
      <c r="CNZ70" s="51"/>
      <c r="COA70" s="51"/>
      <c r="COB70" s="51"/>
      <c r="COC70" s="51"/>
      <c r="COD70" s="51"/>
      <c r="COE70" s="51"/>
      <c r="COF70" s="51"/>
      <c r="COG70" s="51"/>
      <c r="COH70" s="51"/>
      <c r="COI70" s="51"/>
      <c r="COJ70" s="51"/>
      <c r="COK70" s="51"/>
      <c r="COL70" s="51"/>
      <c r="COM70" s="51"/>
      <c r="CON70" s="51"/>
      <c r="COO70" s="51"/>
      <c r="COP70" s="51"/>
      <c r="COQ70" s="51"/>
      <c r="COR70" s="51"/>
      <c r="COS70" s="51"/>
      <c r="COT70" s="51"/>
      <c r="COU70" s="51"/>
      <c r="COV70" s="51"/>
      <c r="COW70" s="51"/>
      <c r="COX70" s="51"/>
      <c r="COY70" s="51"/>
      <c r="COZ70" s="51"/>
      <c r="CPA70" s="51"/>
      <c r="CPB70" s="51"/>
      <c r="CPC70" s="51"/>
      <c r="CPD70" s="51"/>
      <c r="CPE70" s="51"/>
      <c r="CPF70" s="51"/>
      <c r="CPG70" s="51"/>
      <c r="CPH70" s="51"/>
      <c r="CPI70" s="51"/>
      <c r="CPJ70" s="51"/>
      <c r="CPK70" s="51"/>
      <c r="CPL70" s="51"/>
      <c r="CPM70" s="51"/>
      <c r="CPN70" s="51"/>
      <c r="CPO70" s="51"/>
      <c r="CPP70" s="51"/>
      <c r="CPQ70" s="51"/>
      <c r="CPR70" s="51"/>
      <c r="CPS70" s="51"/>
      <c r="CPT70" s="51"/>
      <c r="CPU70" s="51"/>
      <c r="CPV70" s="51"/>
      <c r="CPW70" s="51"/>
      <c r="CPX70" s="51"/>
      <c r="CPY70" s="51"/>
      <c r="CPZ70" s="51"/>
      <c r="CQA70" s="51"/>
      <c r="CQB70" s="51"/>
      <c r="CQC70" s="51"/>
      <c r="CQD70" s="51"/>
      <c r="CQE70" s="51"/>
      <c r="CQF70" s="51"/>
      <c r="CQG70" s="51"/>
      <c r="CQH70" s="51"/>
      <c r="CQI70" s="51"/>
      <c r="CQJ70" s="51"/>
      <c r="CQK70" s="51"/>
      <c r="CQL70" s="51"/>
      <c r="CQM70" s="51"/>
      <c r="CQN70" s="51"/>
      <c r="CQO70" s="51"/>
      <c r="CQP70" s="51"/>
      <c r="CQQ70" s="51"/>
      <c r="CQR70" s="51"/>
      <c r="CQS70" s="51"/>
      <c r="CQT70" s="51"/>
      <c r="CQU70" s="51"/>
      <c r="CQV70" s="51"/>
      <c r="CQW70" s="51"/>
      <c r="CQX70" s="51"/>
      <c r="CQY70" s="51"/>
      <c r="CQZ70" s="51"/>
      <c r="CRA70" s="51"/>
      <c r="CRB70" s="51"/>
      <c r="CRC70" s="51"/>
      <c r="CRD70" s="51"/>
      <c r="CRE70" s="51"/>
      <c r="CRF70" s="51"/>
      <c r="CRG70" s="51"/>
      <c r="CRH70" s="51"/>
      <c r="CRI70" s="51"/>
      <c r="CRJ70" s="51"/>
      <c r="CRK70" s="51"/>
      <c r="CRL70" s="51"/>
      <c r="CRM70" s="51"/>
      <c r="CRN70" s="51"/>
      <c r="CRO70" s="51"/>
      <c r="CRP70" s="51"/>
      <c r="CRQ70" s="51"/>
      <c r="CRR70" s="51"/>
      <c r="CRS70" s="51"/>
      <c r="CRT70" s="51"/>
      <c r="CRU70" s="51"/>
      <c r="CRV70" s="51"/>
      <c r="CRW70" s="51"/>
      <c r="CRX70" s="51"/>
      <c r="CRY70" s="51"/>
      <c r="CRZ70" s="51"/>
      <c r="CSA70" s="51"/>
      <c r="CSB70" s="51"/>
      <c r="CSC70" s="51"/>
      <c r="CSD70" s="51"/>
      <c r="CSE70" s="51"/>
      <c r="CSF70" s="51"/>
      <c r="CSG70" s="51"/>
      <c r="CSH70" s="51"/>
      <c r="CSI70" s="51"/>
      <c r="CSJ70" s="51"/>
      <c r="CSK70" s="51"/>
      <c r="CSL70" s="51"/>
      <c r="CSM70" s="51"/>
      <c r="CSN70" s="51"/>
      <c r="CSO70" s="51"/>
      <c r="CSP70" s="51"/>
      <c r="CSQ70" s="51"/>
      <c r="CSR70" s="51"/>
      <c r="CSS70" s="51"/>
      <c r="CST70" s="51"/>
      <c r="CSU70" s="51"/>
      <c r="CSV70" s="51"/>
      <c r="CSW70" s="51"/>
      <c r="CSX70" s="51"/>
      <c r="CSY70" s="51"/>
      <c r="CSZ70" s="51"/>
      <c r="CTA70" s="51"/>
      <c r="CTB70" s="51"/>
      <c r="CTC70" s="51"/>
      <c r="CTD70" s="51"/>
      <c r="CTE70" s="51"/>
      <c r="CTF70" s="51"/>
      <c r="CTG70" s="51"/>
      <c r="CTH70" s="51"/>
      <c r="CTI70" s="51"/>
      <c r="CTJ70" s="51"/>
      <c r="CTK70" s="51"/>
      <c r="CTL70" s="51"/>
      <c r="CTM70" s="51"/>
      <c r="CTN70" s="51"/>
      <c r="CTO70" s="51"/>
      <c r="CTP70" s="51"/>
      <c r="CTQ70" s="51"/>
      <c r="CTR70" s="51"/>
      <c r="CTS70" s="51"/>
      <c r="CTT70" s="51"/>
      <c r="CTU70" s="51"/>
      <c r="CTV70" s="51"/>
      <c r="CTW70" s="51"/>
      <c r="CTX70" s="51"/>
      <c r="CTY70" s="51"/>
      <c r="CTZ70" s="51"/>
      <c r="CUA70" s="51"/>
      <c r="CUB70" s="51"/>
      <c r="CUC70" s="51"/>
      <c r="CUD70" s="51"/>
      <c r="CUE70" s="51"/>
      <c r="CUF70" s="51"/>
      <c r="CUG70" s="51"/>
      <c r="CUH70" s="51"/>
      <c r="CUI70" s="51"/>
      <c r="CUJ70" s="51"/>
      <c r="CUK70" s="51"/>
      <c r="CUL70" s="51"/>
      <c r="CUM70" s="51"/>
      <c r="CUN70" s="51"/>
      <c r="CUO70" s="51"/>
      <c r="CUP70" s="51"/>
      <c r="CUQ70" s="51"/>
      <c r="CUR70" s="51"/>
      <c r="CUS70" s="51"/>
      <c r="CUT70" s="51"/>
      <c r="CUU70" s="51"/>
      <c r="CUV70" s="51"/>
      <c r="CUW70" s="51"/>
      <c r="CUX70" s="51"/>
      <c r="CUY70" s="51"/>
      <c r="CUZ70" s="51"/>
      <c r="CVA70" s="51"/>
      <c r="CVB70" s="51"/>
      <c r="CVC70" s="51"/>
      <c r="CVD70" s="51"/>
      <c r="CVE70" s="51"/>
      <c r="CVF70" s="51"/>
      <c r="CVG70" s="51"/>
      <c r="CVH70" s="51"/>
      <c r="CVI70" s="51"/>
      <c r="CVJ70" s="51"/>
      <c r="CVK70" s="51"/>
      <c r="CVL70" s="51"/>
      <c r="CVM70" s="51"/>
      <c r="CVN70" s="51"/>
      <c r="CVO70" s="51"/>
      <c r="CVP70" s="51"/>
      <c r="CVQ70" s="51"/>
      <c r="CVR70" s="51"/>
      <c r="CVS70" s="51"/>
      <c r="CVT70" s="51"/>
      <c r="CVU70" s="51"/>
      <c r="CVV70" s="51"/>
      <c r="CVW70" s="51"/>
      <c r="CVX70" s="51"/>
      <c r="CVY70" s="51"/>
      <c r="CVZ70" s="51"/>
      <c r="CWA70" s="51"/>
      <c r="CWB70" s="51"/>
      <c r="CWC70" s="51"/>
      <c r="CWD70" s="51"/>
      <c r="CWE70" s="51"/>
      <c r="CWF70" s="51"/>
      <c r="CWG70" s="51"/>
      <c r="CWH70" s="51"/>
      <c r="CWI70" s="51"/>
      <c r="CWJ70" s="51"/>
      <c r="CWK70" s="51"/>
      <c r="CWL70" s="51"/>
      <c r="CWM70" s="51"/>
      <c r="CWN70" s="51"/>
      <c r="CWO70" s="51"/>
      <c r="CWP70" s="51"/>
      <c r="CWQ70" s="51"/>
      <c r="CWR70" s="51"/>
      <c r="CWS70" s="51"/>
      <c r="CWT70" s="51"/>
      <c r="CWU70" s="51"/>
      <c r="CWV70" s="51"/>
      <c r="CWW70" s="51"/>
      <c r="CWX70" s="51"/>
      <c r="CWY70" s="51"/>
      <c r="CWZ70" s="51"/>
      <c r="CXA70" s="51"/>
      <c r="CXB70" s="51"/>
      <c r="CXC70" s="51"/>
      <c r="CXD70" s="51"/>
      <c r="CXE70" s="51"/>
      <c r="CXF70" s="51"/>
      <c r="CXG70" s="51"/>
      <c r="CXH70" s="51"/>
      <c r="CXI70" s="51"/>
      <c r="CXJ70" s="51"/>
      <c r="CXK70" s="51"/>
      <c r="CXL70" s="51"/>
      <c r="CXM70" s="51"/>
      <c r="CXN70" s="51"/>
      <c r="CXO70" s="51"/>
      <c r="CXP70" s="51"/>
      <c r="CXQ70" s="51"/>
      <c r="CXR70" s="51"/>
      <c r="CXS70" s="51"/>
      <c r="CXT70" s="51"/>
      <c r="CXU70" s="51"/>
      <c r="CXV70" s="51"/>
      <c r="CXW70" s="51"/>
      <c r="CXX70" s="51"/>
      <c r="CXY70" s="51"/>
      <c r="CXZ70" s="51"/>
      <c r="CYA70" s="51"/>
      <c r="CYB70" s="51"/>
      <c r="CYC70" s="51"/>
      <c r="CYD70" s="51"/>
      <c r="CYE70" s="51"/>
      <c r="CYF70" s="51"/>
      <c r="CYG70" s="51"/>
      <c r="CYH70" s="51"/>
      <c r="CYI70" s="51"/>
      <c r="CYJ70" s="51"/>
      <c r="CYK70" s="51"/>
      <c r="CYL70" s="51"/>
      <c r="CYM70" s="51"/>
      <c r="CYN70" s="51"/>
      <c r="CYO70" s="51"/>
      <c r="CYP70" s="51"/>
      <c r="CYQ70" s="51"/>
      <c r="CYR70" s="51"/>
      <c r="CYS70" s="51"/>
      <c r="CYT70" s="51"/>
      <c r="CYU70" s="51"/>
      <c r="CYV70" s="51"/>
      <c r="CYW70" s="51"/>
      <c r="CYX70" s="51"/>
      <c r="CYY70" s="51"/>
      <c r="CYZ70" s="51"/>
      <c r="CZA70" s="51"/>
      <c r="CZB70" s="51"/>
      <c r="CZC70" s="51"/>
      <c r="CZD70" s="51"/>
      <c r="CZE70" s="51"/>
      <c r="CZF70" s="51"/>
      <c r="CZG70" s="51"/>
      <c r="CZH70" s="51"/>
      <c r="CZI70" s="51"/>
      <c r="CZJ70" s="51"/>
      <c r="CZK70" s="51"/>
      <c r="CZL70" s="51"/>
      <c r="CZM70" s="51"/>
      <c r="CZN70" s="51"/>
      <c r="CZO70" s="51"/>
      <c r="CZP70" s="51"/>
      <c r="CZQ70" s="51"/>
      <c r="CZR70" s="51"/>
      <c r="CZS70" s="51"/>
      <c r="CZT70" s="51"/>
      <c r="CZU70" s="51"/>
      <c r="CZV70" s="51"/>
      <c r="CZW70" s="51"/>
      <c r="CZX70" s="51"/>
      <c r="CZY70" s="51"/>
      <c r="CZZ70" s="51"/>
      <c r="DAA70" s="51"/>
      <c r="DAB70" s="51"/>
      <c r="DAC70" s="51"/>
      <c r="DAD70" s="51"/>
      <c r="DAE70" s="51"/>
      <c r="DAF70" s="51"/>
      <c r="DAG70" s="51"/>
      <c r="DAH70" s="51"/>
      <c r="DAI70" s="51"/>
      <c r="DAJ70" s="51"/>
      <c r="DAK70" s="51"/>
      <c r="DAL70" s="51"/>
      <c r="DAM70" s="51"/>
      <c r="DAN70" s="51"/>
      <c r="DAO70" s="51"/>
      <c r="DAP70" s="51"/>
      <c r="DAQ70" s="51"/>
      <c r="DAR70" s="51"/>
      <c r="DAS70" s="51"/>
      <c r="DAT70" s="51"/>
      <c r="DAU70" s="51"/>
      <c r="DAV70" s="51"/>
      <c r="DAW70" s="51"/>
      <c r="DAX70" s="51"/>
      <c r="DAY70" s="51"/>
      <c r="DAZ70" s="51"/>
      <c r="DBA70" s="51"/>
      <c r="DBB70" s="51"/>
      <c r="DBC70" s="51"/>
      <c r="DBD70" s="51"/>
      <c r="DBE70" s="51"/>
      <c r="DBF70" s="51"/>
      <c r="DBG70" s="51"/>
      <c r="DBH70" s="51"/>
      <c r="DBI70" s="51"/>
      <c r="DBJ70" s="51"/>
      <c r="DBK70" s="51"/>
      <c r="DBL70" s="51"/>
      <c r="DBM70" s="51"/>
      <c r="DBN70" s="51"/>
      <c r="DBO70" s="51"/>
      <c r="DBP70" s="51"/>
      <c r="DBQ70" s="51"/>
      <c r="DBR70" s="51"/>
      <c r="DBS70" s="51"/>
      <c r="DBT70" s="51"/>
      <c r="DBU70" s="51"/>
      <c r="DBV70" s="51"/>
      <c r="DBW70" s="51"/>
      <c r="DBX70" s="51"/>
      <c r="DBY70" s="51"/>
      <c r="DBZ70" s="51"/>
      <c r="DCA70" s="51"/>
      <c r="DCB70" s="51"/>
      <c r="DCC70" s="51"/>
      <c r="DCD70" s="51"/>
      <c r="DCE70" s="51"/>
      <c r="DCF70" s="51"/>
      <c r="DCG70" s="51"/>
      <c r="DCH70" s="51"/>
      <c r="DCI70" s="51"/>
      <c r="DCJ70" s="51"/>
      <c r="DCK70" s="51"/>
      <c r="DCL70" s="51"/>
      <c r="DCM70" s="51"/>
      <c r="DCN70" s="51"/>
      <c r="DCO70" s="51"/>
      <c r="DCP70" s="51"/>
      <c r="DCQ70" s="51"/>
      <c r="DCR70" s="51"/>
      <c r="DCS70" s="51"/>
      <c r="DCT70" s="51"/>
      <c r="DCU70" s="51"/>
      <c r="DCV70" s="51"/>
      <c r="DCW70" s="51"/>
      <c r="DCX70" s="51"/>
      <c r="DCY70" s="51"/>
      <c r="DCZ70" s="51"/>
      <c r="DDA70" s="51"/>
      <c r="DDB70" s="51"/>
      <c r="DDC70" s="51"/>
      <c r="DDD70" s="51"/>
      <c r="DDE70" s="51"/>
      <c r="DDF70" s="51"/>
      <c r="DDG70" s="51"/>
      <c r="DDH70" s="51"/>
      <c r="DDI70" s="51"/>
      <c r="DDJ70" s="51"/>
      <c r="DDK70" s="51"/>
      <c r="DDL70" s="51"/>
      <c r="DDM70" s="51"/>
      <c r="DDN70" s="51"/>
      <c r="DDO70" s="51"/>
      <c r="DDP70" s="51"/>
      <c r="DDQ70" s="51"/>
      <c r="DDR70" s="51"/>
      <c r="DDS70" s="51"/>
      <c r="DDT70" s="51"/>
      <c r="DDU70" s="51"/>
      <c r="DDV70" s="51"/>
      <c r="DDW70" s="51"/>
      <c r="DDX70" s="51"/>
      <c r="DDY70" s="51"/>
      <c r="DDZ70" s="51"/>
      <c r="DEA70" s="51"/>
      <c r="DEB70" s="51"/>
      <c r="DEC70" s="51"/>
      <c r="DED70" s="51"/>
      <c r="DEE70" s="51"/>
      <c r="DEF70" s="51"/>
      <c r="DEG70" s="51"/>
      <c r="DEH70" s="51"/>
      <c r="DEI70" s="51"/>
      <c r="DEJ70" s="51"/>
      <c r="DEK70" s="51"/>
      <c r="DEL70" s="51"/>
      <c r="DEM70" s="51"/>
      <c r="DEN70" s="51"/>
      <c r="DEO70" s="51"/>
      <c r="DEP70" s="51"/>
      <c r="DEQ70" s="51"/>
      <c r="DER70" s="51"/>
      <c r="DES70" s="51"/>
      <c r="DET70" s="51"/>
      <c r="DEU70" s="51"/>
      <c r="DEV70" s="51"/>
      <c r="DEW70" s="51"/>
      <c r="DEX70" s="51"/>
      <c r="DEY70" s="51"/>
      <c r="DEZ70" s="51"/>
      <c r="DFA70" s="51"/>
      <c r="DFB70" s="51"/>
      <c r="DFC70" s="51"/>
      <c r="DFD70" s="51"/>
      <c r="DFE70" s="51"/>
      <c r="DFF70" s="51"/>
      <c r="DFG70" s="51"/>
      <c r="DFH70" s="51"/>
      <c r="DFI70" s="51"/>
      <c r="DFJ70" s="51"/>
      <c r="DFK70" s="51"/>
      <c r="DFL70" s="51"/>
      <c r="DFM70" s="51"/>
      <c r="DFN70" s="51"/>
      <c r="DFO70" s="51"/>
      <c r="DFP70" s="51"/>
      <c r="DFQ70" s="51"/>
      <c r="DFR70" s="51"/>
      <c r="DFS70" s="51"/>
      <c r="DFT70" s="51"/>
      <c r="DFU70" s="51"/>
      <c r="DFV70" s="51"/>
      <c r="DFW70" s="51"/>
      <c r="DFX70" s="51"/>
      <c r="DFY70" s="51"/>
      <c r="DFZ70" s="51"/>
      <c r="DGA70" s="51"/>
      <c r="DGB70" s="51"/>
      <c r="DGC70" s="51"/>
      <c r="DGD70" s="51"/>
      <c r="DGE70" s="51"/>
      <c r="DGF70" s="51"/>
      <c r="DGG70" s="51"/>
      <c r="DGH70" s="51"/>
      <c r="DGI70" s="51"/>
      <c r="DGJ70" s="51"/>
      <c r="DGK70" s="51"/>
      <c r="DGL70" s="51"/>
      <c r="DGM70" s="51"/>
      <c r="DGN70" s="51"/>
      <c r="DGO70" s="51"/>
      <c r="DGP70" s="51"/>
      <c r="DGQ70" s="51"/>
      <c r="DGR70" s="51"/>
      <c r="DGS70" s="51"/>
      <c r="DGT70" s="51"/>
      <c r="DGU70" s="51"/>
      <c r="DGV70" s="51"/>
      <c r="DGW70" s="51"/>
      <c r="DGX70" s="51"/>
      <c r="DGY70" s="51"/>
      <c r="DGZ70" s="51"/>
      <c r="DHA70" s="51"/>
      <c r="DHB70" s="51"/>
      <c r="DHC70" s="51"/>
      <c r="DHD70" s="51"/>
      <c r="DHE70" s="51"/>
      <c r="DHF70" s="51"/>
      <c r="DHG70" s="51"/>
      <c r="DHH70" s="51"/>
      <c r="DHI70" s="51"/>
      <c r="DHJ70" s="51"/>
      <c r="DHK70" s="51"/>
      <c r="DHL70" s="51"/>
      <c r="DHM70" s="51"/>
      <c r="DHN70" s="51"/>
      <c r="DHO70" s="51"/>
      <c r="DHP70" s="51"/>
      <c r="DHQ70" s="51"/>
      <c r="DHR70" s="51"/>
      <c r="DHS70" s="51"/>
      <c r="DHT70" s="51"/>
      <c r="DHU70" s="51"/>
      <c r="DHV70" s="51"/>
      <c r="DHW70" s="51"/>
      <c r="DHX70" s="51"/>
      <c r="DHY70" s="51"/>
      <c r="DHZ70" s="51"/>
      <c r="DIA70" s="51"/>
      <c r="DIB70" s="51"/>
      <c r="DIC70" s="51"/>
      <c r="DID70" s="51"/>
      <c r="DIE70" s="51"/>
      <c r="DIF70" s="51"/>
      <c r="DIG70" s="51"/>
      <c r="DIH70" s="51"/>
      <c r="DII70" s="51"/>
      <c r="DIJ70" s="51"/>
      <c r="DIK70" s="51"/>
      <c r="DIL70" s="51"/>
      <c r="DIM70" s="51"/>
      <c r="DIN70" s="51"/>
      <c r="DIO70" s="51"/>
      <c r="DIP70" s="51"/>
      <c r="DIQ70" s="51"/>
      <c r="DIR70" s="51"/>
      <c r="DIS70" s="51"/>
      <c r="DIT70" s="51"/>
      <c r="DIU70" s="51"/>
      <c r="DIV70" s="51"/>
      <c r="DIW70" s="51"/>
      <c r="DIX70" s="51"/>
      <c r="DIY70" s="51"/>
      <c r="DIZ70" s="51"/>
      <c r="DJA70" s="51"/>
      <c r="DJB70" s="51"/>
      <c r="DJC70" s="51"/>
      <c r="DJD70" s="51"/>
      <c r="DJE70" s="51"/>
      <c r="DJF70" s="51"/>
      <c r="DJG70" s="51"/>
      <c r="DJH70" s="51"/>
      <c r="DJI70" s="51"/>
      <c r="DJJ70" s="51"/>
      <c r="DJK70" s="51"/>
      <c r="DJL70" s="51"/>
      <c r="DJM70" s="51"/>
      <c r="DJN70" s="51"/>
      <c r="DJO70" s="51"/>
      <c r="DJP70" s="51"/>
      <c r="DJQ70" s="51"/>
      <c r="DJR70" s="51"/>
      <c r="DJS70" s="51"/>
      <c r="DJT70" s="51"/>
      <c r="DJU70" s="51"/>
      <c r="DJV70" s="51"/>
      <c r="DJW70" s="51"/>
      <c r="DJX70" s="51"/>
      <c r="DJY70" s="51"/>
      <c r="DJZ70" s="51"/>
      <c r="DKA70" s="51"/>
      <c r="DKB70" s="51"/>
      <c r="DKC70" s="51"/>
      <c r="DKD70" s="51"/>
      <c r="DKE70" s="51"/>
      <c r="DKF70" s="51"/>
      <c r="DKG70" s="51"/>
      <c r="DKH70" s="51"/>
      <c r="DKI70" s="51"/>
      <c r="DKJ70" s="51"/>
      <c r="DKK70" s="51"/>
      <c r="DKL70" s="51"/>
      <c r="DKM70" s="51"/>
      <c r="DKN70" s="51"/>
      <c r="DKO70" s="51"/>
      <c r="DKP70" s="51"/>
      <c r="DKQ70" s="51"/>
      <c r="DKR70" s="51"/>
      <c r="DKS70" s="51"/>
      <c r="DKT70" s="51"/>
      <c r="DKU70" s="51"/>
      <c r="DKV70" s="51"/>
      <c r="DKW70" s="51"/>
      <c r="DKX70" s="51"/>
      <c r="DKY70" s="51"/>
      <c r="DKZ70" s="51"/>
      <c r="DLA70" s="51"/>
      <c r="DLB70" s="51"/>
      <c r="DLC70" s="51"/>
      <c r="DLD70" s="51"/>
      <c r="DLE70" s="51"/>
      <c r="DLF70" s="51"/>
      <c r="DLG70" s="51"/>
      <c r="DLH70" s="51"/>
      <c r="DLI70" s="51"/>
      <c r="DLJ70" s="51"/>
      <c r="DLK70" s="51"/>
      <c r="DLL70" s="51"/>
      <c r="DLM70" s="51"/>
      <c r="DLN70" s="51"/>
      <c r="DLO70" s="51"/>
      <c r="DLP70" s="51"/>
      <c r="DLQ70" s="51"/>
      <c r="DLR70" s="51"/>
      <c r="DLS70" s="51"/>
      <c r="DLT70" s="51"/>
      <c r="DLU70" s="51"/>
      <c r="DLV70" s="51"/>
      <c r="DLW70" s="51"/>
      <c r="DLX70" s="51"/>
      <c r="DLY70" s="51"/>
      <c r="DLZ70" s="51"/>
      <c r="DMA70" s="51"/>
      <c r="DMB70" s="51"/>
      <c r="DMC70" s="51"/>
      <c r="DMD70" s="51"/>
      <c r="DME70" s="51"/>
      <c r="DMF70" s="51"/>
      <c r="DMG70" s="51"/>
      <c r="DMH70" s="51"/>
      <c r="DMI70" s="51"/>
      <c r="DMJ70" s="51"/>
      <c r="DMK70" s="51"/>
      <c r="DML70" s="51"/>
      <c r="DMM70" s="51"/>
      <c r="DMN70" s="51"/>
      <c r="DMO70" s="51"/>
      <c r="DMP70" s="51"/>
      <c r="DMQ70" s="51"/>
      <c r="DMR70" s="51"/>
      <c r="DMS70" s="51"/>
      <c r="DMT70" s="51"/>
      <c r="DMU70" s="51"/>
      <c r="DMV70" s="51"/>
      <c r="DMW70" s="51"/>
      <c r="DMX70" s="51"/>
      <c r="DMY70" s="51"/>
      <c r="DMZ70" s="51"/>
      <c r="DNA70" s="51"/>
      <c r="DNB70" s="51"/>
      <c r="DNC70" s="51"/>
      <c r="DND70" s="51"/>
      <c r="DNE70" s="51"/>
      <c r="DNF70" s="51"/>
      <c r="DNG70" s="51"/>
      <c r="DNH70" s="51"/>
      <c r="DNI70" s="51"/>
      <c r="DNJ70" s="51"/>
      <c r="DNK70" s="51"/>
      <c r="DNL70" s="51"/>
      <c r="DNM70" s="51"/>
      <c r="DNN70" s="51"/>
      <c r="DNO70" s="51"/>
      <c r="DNP70" s="51"/>
      <c r="DNQ70" s="51"/>
      <c r="DNR70" s="51"/>
      <c r="DNS70" s="51"/>
      <c r="DNT70" s="51"/>
      <c r="DNU70" s="51"/>
      <c r="DNV70" s="51"/>
      <c r="DNW70" s="51"/>
      <c r="DNX70" s="51"/>
      <c r="DNY70" s="51"/>
      <c r="DNZ70" s="51"/>
      <c r="DOA70" s="51"/>
      <c r="DOB70" s="51"/>
      <c r="DOC70" s="51"/>
      <c r="DOD70" s="51"/>
      <c r="DOE70" s="51"/>
      <c r="DOF70" s="51"/>
      <c r="DOG70" s="51"/>
      <c r="DOH70" s="51"/>
      <c r="DOI70" s="51"/>
      <c r="DOJ70" s="51"/>
      <c r="DOK70" s="51"/>
      <c r="DOL70" s="51"/>
      <c r="DOM70" s="51"/>
      <c r="DON70" s="51"/>
      <c r="DOO70" s="51"/>
      <c r="DOP70" s="51"/>
      <c r="DOQ70" s="51"/>
      <c r="DOR70" s="51"/>
      <c r="DOS70" s="51"/>
      <c r="DOT70" s="51"/>
      <c r="DOU70" s="51"/>
      <c r="DOV70" s="51"/>
      <c r="DOW70" s="51"/>
      <c r="DOX70" s="51"/>
      <c r="DOY70" s="51"/>
      <c r="DOZ70" s="51"/>
      <c r="DPA70" s="51"/>
      <c r="DPB70" s="51"/>
      <c r="DPC70" s="51"/>
      <c r="DPD70" s="51"/>
      <c r="DPE70" s="51"/>
      <c r="DPF70" s="51"/>
      <c r="DPG70" s="51"/>
      <c r="DPH70" s="51"/>
      <c r="DPI70" s="51"/>
      <c r="DPJ70" s="51"/>
      <c r="DPK70" s="51"/>
      <c r="DPL70" s="51"/>
      <c r="DPM70" s="51"/>
      <c r="DPN70" s="51"/>
      <c r="DPO70" s="51"/>
      <c r="DPP70" s="51"/>
      <c r="DPQ70" s="51"/>
      <c r="DPR70" s="51"/>
      <c r="DPS70" s="51"/>
      <c r="DPT70" s="51"/>
      <c r="DPU70" s="51"/>
      <c r="DPV70" s="51"/>
      <c r="DPW70" s="51"/>
      <c r="DPX70" s="51"/>
      <c r="DPY70" s="51"/>
      <c r="DPZ70" s="51"/>
      <c r="DQA70" s="51"/>
      <c r="DQB70" s="51"/>
      <c r="DQC70" s="51"/>
      <c r="DQD70" s="51"/>
      <c r="DQE70" s="51"/>
      <c r="DQF70" s="51"/>
      <c r="DQG70" s="51"/>
      <c r="DQH70" s="51"/>
      <c r="DQI70" s="51"/>
      <c r="DQJ70" s="51"/>
      <c r="DQK70" s="51"/>
      <c r="DQL70" s="51"/>
      <c r="DQM70" s="51"/>
      <c r="DQN70" s="51"/>
      <c r="DQO70" s="51"/>
      <c r="DQP70" s="51"/>
      <c r="DQQ70" s="51"/>
      <c r="DQR70" s="51"/>
      <c r="DQS70" s="51"/>
      <c r="DQT70" s="51"/>
      <c r="DQU70" s="51"/>
      <c r="DQV70" s="51"/>
      <c r="DQW70" s="51"/>
      <c r="DQX70" s="51"/>
      <c r="DQY70" s="51"/>
      <c r="DQZ70" s="51"/>
      <c r="DRA70" s="51"/>
      <c r="DRB70" s="51"/>
      <c r="DRC70" s="51"/>
      <c r="DRD70" s="51"/>
      <c r="DRE70" s="51"/>
      <c r="DRF70" s="51"/>
      <c r="DRG70" s="51"/>
      <c r="DRH70" s="51"/>
      <c r="DRI70" s="51"/>
      <c r="DRJ70" s="51"/>
      <c r="DRK70" s="51"/>
      <c r="DRL70" s="51"/>
      <c r="DRM70" s="51"/>
      <c r="DRN70" s="51"/>
      <c r="DRO70" s="51"/>
      <c r="DRP70" s="51"/>
      <c r="DRQ70" s="51"/>
      <c r="DRR70" s="51"/>
      <c r="DRS70" s="51"/>
      <c r="DRT70" s="51"/>
      <c r="DRU70" s="51"/>
      <c r="DRV70" s="51"/>
      <c r="DRW70" s="51"/>
      <c r="DRX70" s="51"/>
      <c r="DRY70" s="51"/>
      <c r="DRZ70" s="51"/>
      <c r="DSA70" s="51"/>
      <c r="DSB70" s="51"/>
      <c r="DSC70" s="51"/>
      <c r="DSD70" s="51"/>
      <c r="DSE70" s="51"/>
      <c r="DSF70" s="51"/>
      <c r="DSG70" s="51"/>
      <c r="DSH70" s="51"/>
      <c r="DSI70" s="51"/>
      <c r="DSJ70" s="51"/>
      <c r="DSK70" s="51"/>
      <c r="DSL70" s="51"/>
      <c r="DSM70" s="51"/>
      <c r="DSN70" s="51"/>
      <c r="DSO70" s="51"/>
      <c r="DSP70" s="51"/>
      <c r="DSQ70" s="51"/>
      <c r="DSR70" s="51"/>
      <c r="DSS70" s="51"/>
      <c r="DST70" s="51"/>
      <c r="DSU70" s="51"/>
      <c r="DSV70" s="51"/>
      <c r="DSW70" s="51"/>
      <c r="DSX70" s="51"/>
      <c r="DSY70" s="51"/>
      <c r="DSZ70" s="51"/>
      <c r="DTA70" s="51"/>
      <c r="DTB70" s="51"/>
      <c r="DTC70" s="51"/>
      <c r="DTD70" s="51"/>
      <c r="DTE70" s="51"/>
      <c r="DTF70" s="51"/>
      <c r="DTG70" s="51"/>
      <c r="DTH70" s="51"/>
      <c r="DTI70" s="51"/>
      <c r="DTJ70" s="51"/>
      <c r="DTK70" s="51"/>
      <c r="DTL70" s="51"/>
      <c r="DTM70" s="51"/>
      <c r="DTN70" s="51"/>
      <c r="DTO70" s="51"/>
      <c r="DTP70" s="51"/>
      <c r="DTQ70" s="51"/>
      <c r="DTR70" s="51"/>
      <c r="DTS70" s="51"/>
      <c r="DTT70" s="51"/>
      <c r="DTU70" s="51"/>
      <c r="DTV70" s="51"/>
      <c r="DTW70" s="51"/>
      <c r="DTX70" s="51"/>
      <c r="DTY70" s="51"/>
      <c r="DTZ70" s="51"/>
      <c r="DUA70" s="51"/>
      <c r="DUB70" s="51"/>
      <c r="DUC70" s="51"/>
      <c r="DUD70" s="51"/>
      <c r="DUE70" s="51"/>
      <c r="DUF70" s="51"/>
      <c r="DUG70" s="51"/>
      <c r="DUH70" s="51"/>
      <c r="DUI70" s="51"/>
      <c r="DUJ70" s="51"/>
      <c r="DUK70" s="51"/>
      <c r="DUL70" s="51"/>
      <c r="DUM70" s="51"/>
      <c r="DUN70" s="51"/>
      <c r="DUO70" s="51"/>
      <c r="DUP70" s="51"/>
      <c r="DUQ70" s="51"/>
      <c r="DUR70" s="51"/>
      <c r="DUS70" s="51"/>
      <c r="DUT70" s="51"/>
      <c r="DUU70" s="51"/>
      <c r="DUV70" s="51"/>
      <c r="DUW70" s="51"/>
      <c r="DUX70" s="51"/>
      <c r="DUY70" s="51"/>
      <c r="DUZ70" s="51"/>
      <c r="DVA70" s="51"/>
      <c r="DVB70" s="51"/>
      <c r="DVC70" s="51"/>
      <c r="DVD70" s="51"/>
      <c r="DVE70" s="51"/>
      <c r="DVF70" s="51"/>
      <c r="DVG70" s="51"/>
      <c r="DVH70" s="51"/>
      <c r="DVI70" s="51"/>
      <c r="DVJ70" s="51"/>
      <c r="DVK70" s="51"/>
      <c r="DVL70" s="51"/>
      <c r="DVM70" s="51"/>
      <c r="DVN70" s="51"/>
      <c r="DVO70" s="51"/>
      <c r="DVP70" s="51"/>
      <c r="DVQ70" s="51"/>
      <c r="DVR70" s="51"/>
      <c r="DVS70" s="51"/>
      <c r="DVT70" s="51"/>
      <c r="DVU70" s="51"/>
      <c r="DVV70" s="51"/>
      <c r="DVW70" s="51"/>
      <c r="DVX70" s="51"/>
      <c r="DVY70" s="51"/>
      <c r="DVZ70" s="51"/>
      <c r="DWA70" s="51"/>
      <c r="DWB70" s="51"/>
      <c r="DWC70" s="51"/>
      <c r="DWD70" s="51"/>
      <c r="DWE70" s="51"/>
      <c r="DWF70" s="51"/>
      <c r="DWG70" s="51"/>
      <c r="DWH70" s="51"/>
      <c r="DWI70" s="51"/>
      <c r="DWJ70" s="51"/>
      <c r="DWK70" s="51"/>
      <c r="DWL70" s="51"/>
      <c r="DWM70" s="51"/>
      <c r="DWN70" s="51"/>
      <c r="DWO70" s="51"/>
      <c r="DWP70" s="51"/>
      <c r="DWQ70" s="51"/>
      <c r="DWR70" s="51"/>
      <c r="DWS70" s="51"/>
      <c r="DWT70" s="51"/>
      <c r="DWU70" s="51"/>
      <c r="DWV70" s="51"/>
      <c r="DWW70" s="51"/>
      <c r="DWX70" s="51"/>
      <c r="DWY70" s="51"/>
      <c r="DWZ70" s="51"/>
      <c r="DXA70" s="51"/>
      <c r="DXB70" s="51"/>
      <c r="DXC70" s="51"/>
      <c r="DXD70" s="51"/>
      <c r="DXE70" s="51"/>
      <c r="DXF70" s="51"/>
      <c r="DXG70" s="51"/>
      <c r="DXH70" s="51"/>
      <c r="DXI70" s="51"/>
      <c r="DXJ70" s="51"/>
      <c r="DXK70" s="51"/>
      <c r="DXL70" s="51"/>
      <c r="DXM70" s="51"/>
      <c r="DXN70" s="51"/>
      <c r="DXO70" s="51"/>
      <c r="DXP70" s="51"/>
      <c r="DXQ70" s="51"/>
      <c r="DXR70" s="51"/>
      <c r="DXS70" s="51"/>
      <c r="DXT70" s="51"/>
      <c r="DXU70" s="51"/>
      <c r="DXV70" s="51"/>
      <c r="DXW70" s="51"/>
      <c r="DXX70" s="51"/>
      <c r="DXY70" s="51"/>
      <c r="DXZ70" s="51"/>
      <c r="DYA70" s="51"/>
      <c r="DYB70" s="51"/>
      <c r="DYC70" s="51"/>
      <c r="DYD70" s="51"/>
      <c r="DYE70" s="51"/>
      <c r="DYF70" s="51"/>
      <c r="DYG70" s="51"/>
      <c r="DYH70" s="51"/>
      <c r="DYI70" s="51"/>
      <c r="DYJ70" s="51"/>
      <c r="DYK70" s="51"/>
      <c r="DYL70" s="51"/>
      <c r="DYM70" s="51"/>
      <c r="DYN70" s="51"/>
      <c r="DYO70" s="51"/>
      <c r="DYP70" s="51"/>
      <c r="DYQ70" s="51"/>
      <c r="DYR70" s="51"/>
      <c r="DYS70" s="51"/>
      <c r="DYT70" s="51"/>
      <c r="DYU70" s="51"/>
      <c r="DYV70" s="51"/>
      <c r="DYW70" s="51"/>
      <c r="DYX70" s="51"/>
      <c r="DYY70" s="51"/>
      <c r="DYZ70" s="51"/>
      <c r="DZA70" s="51"/>
      <c r="DZB70" s="51"/>
      <c r="DZC70" s="51"/>
      <c r="DZD70" s="51"/>
      <c r="DZE70" s="51"/>
      <c r="DZF70" s="51"/>
      <c r="DZG70" s="51"/>
      <c r="DZH70" s="51"/>
      <c r="DZI70" s="51"/>
      <c r="DZJ70" s="51"/>
      <c r="DZK70" s="51"/>
      <c r="DZL70" s="51"/>
      <c r="DZM70" s="51"/>
      <c r="DZN70" s="51"/>
      <c r="DZO70" s="51"/>
      <c r="DZP70" s="51"/>
      <c r="DZQ70" s="51"/>
      <c r="DZR70" s="51"/>
      <c r="DZS70" s="51"/>
      <c r="DZT70" s="51"/>
      <c r="DZU70" s="51"/>
      <c r="DZV70" s="51"/>
      <c r="DZW70" s="51"/>
      <c r="DZX70" s="51"/>
      <c r="DZY70" s="51"/>
      <c r="DZZ70" s="51"/>
      <c r="EAA70" s="51"/>
      <c r="EAB70" s="51"/>
      <c r="EAC70" s="51"/>
      <c r="EAD70" s="51"/>
      <c r="EAE70" s="51"/>
      <c r="EAF70" s="51"/>
      <c r="EAG70" s="51"/>
      <c r="EAH70" s="51"/>
      <c r="EAI70" s="51"/>
      <c r="EAJ70" s="51"/>
      <c r="EAK70" s="51"/>
      <c r="EAL70" s="51"/>
      <c r="EAM70" s="51"/>
      <c r="EAN70" s="51"/>
      <c r="EAO70" s="51"/>
      <c r="EAP70" s="51"/>
      <c r="EAQ70" s="51"/>
      <c r="EAR70" s="51"/>
      <c r="EAS70" s="51"/>
      <c r="EAT70" s="51"/>
      <c r="EAU70" s="51"/>
      <c r="EAV70" s="51"/>
      <c r="EAW70" s="51"/>
      <c r="EAX70" s="51"/>
      <c r="EAY70" s="51"/>
      <c r="EAZ70" s="51"/>
      <c r="EBA70" s="51"/>
      <c r="EBB70" s="51"/>
      <c r="EBC70" s="51"/>
      <c r="EBD70" s="51"/>
      <c r="EBE70" s="51"/>
      <c r="EBF70" s="51"/>
      <c r="EBG70" s="51"/>
      <c r="EBH70" s="51"/>
      <c r="EBI70" s="51"/>
      <c r="EBJ70" s="51"/>
      <c r="EBK70" s="51"/>
      <c r="EBL70" s="51"/>
      <c r="EBM70" s="51"/>
      <c r="EBN70" s="51"/>
      <c r="EBO70" s="51"/>
      <c r="EBP70" s="51"/>
      <c r="EBQ70" s="51"/>
      <c r="EBR70" s="51"/>
      <c r="EBS70" s="51"/>
      <c r="EBT70" s="51"/>
      <c r="EBU70" s="51"/>
      <c r="EBV70" s="51"/>
      <c r="EBW70" s="51"/>
      <c r="EBX70" s="51"/>
      <c r="EBY70" s="51"/>
      <c r="EBZ70" s="51"/>
      <c r="ECA70" s="51"/>
      <c r="ECB70" s="51"/>
      <c r="ECC70" s="51"/>
      <c r="ECD70" s="51"/>
      <c r="ECE70" s="51"/>
      <c r="ECF70" s="51"/>
      <c r="ECG70" s="51"/>
      <c r="ECH70" s="51"/>
      <c r="ECI70" s="51"/>
      <c r="ECJ70" s="51"/>
      <c r="ECK70" s="51"/>
      <c r="ECL70" s="51"/>
      <c r="ECM70" s="51"/>
      <c r="ECN70" s="51"/>
      <c r="ECO70" s="51"/>
      <c r="ECP70" s="51"/>
      <c r="ECQ70" s="51"/>
      <c r="ECR70" s="51"/>
      <c r="ECS70" s="51"/>
      <c r="ECT70" s="51"/>
      <c r="ECU70" s="51"/>
      <c r="ECV70" s="51"/>
      <c r="ECW70" s="51"/>
      <c r="ECX70" s="51"/>
      <c r="ECY70" s="51"/>
      <c r="ECZ70" s="51"/>
      <c r="EDA70" s="51"/>
      <c r="EDB70" s="51"/>
      <c r="EDC70" s="51"/>
      <c r="EDD70" s="51"/>
      <c r="EDE70" s="51"/>
      <c r="EDF70" s="51"/>
      <c r="EDG70" s="51"/>
      <c r="EDH70" s="51"/>
      <c r="EDI70" s="51"/>
      <c r="EDJ70" s="51"/>
      <c r="EDK70" s="51"/>
      <c r="EDL70" s="51"/>
      <c r="EDM70" s="51"/>
      <c r="EDN70" s="51"/>
      <c r="EDO70" s="51"/>
      <c r="EDP70" s="51"/>
      <c r="EDQ70" s="51"/>
      <c r="EDR70" s="51"/>
      <c r="EDS70" s="51"/>
      <c r="EDT70" s="51"/>
      <c r="EDU70" s="51"/>
      <c r="EDV70" s="51"/>
      <c r="EDW70" s="51"/>
      <c r="EDX70" s="51"/>
      <c r="EDY70" s="51"/>
      <c r="EDZ70" s="51"/>
      <c r="EEA70" s="51"/>
      <c r="EEB70" s="51"/>
      <c r="EEC70" s="51"/>
      <c r="EED70" s="51"/>
      <c r="EEE70" s="51"/>
      <c r="EEF70" s="51"/>
      <c r="EEG70" s="51"/>
      <c r="EEH70" s="51"/>
      <c r="EEI70" s="51"/>
      <c r="EEJ70" s="51"/>
      <c r="EEK70" s="51"/>
      <c r="EEL70" s="51"/>
      <c r="EEM70" s="51"/>
      <c r="EEN70" s="51"/>
      <c r="EEO70" s="51"/>
      <c r="EEP70" s="51"/>
      <c r="EEQ70" s="51"/>
      <c r="EER70" s="51"/>
      <c r="EES70" s="51"/>
      <c r="EET70" s="51"/>
      <c r="EEU70" s="51"/>
      <c r="EEV70" s="51"/>
      <c r="EEW70" s="51"/>
      <c r="EEX70" s="51"/>
      <c r="EEY70" s="51"/>
      <c r="EEZ70" s="51"/>
      <c r="EFA70" s="51"/>
      <c r="EFB70" s="51"/>
      <c r="EFC70" s="51"/>
      <c r="EFD70" s="51"/>
      <c r="EFE70" s="51"/>
      <c r="EFF70" s="51"/>
      <c r="EFG70" s="51"/>
      <c r="EFH70" s="51"/>
      <c r="EFI70" s="51"/>
      <c r="EFJ70" s="51"/>
      <c r="EFK70" s="51"/>
      <c r="EFL70" s="51"/>
      <c r="EFM70" s="51"/>
      <c r="EFN70" s="51"/>
      <c r="EFO70" s="51"/>
      <c r="EFP70" s="51"/>
      <c r="EFQ70" s="51"/>
      <c r="EFR70" s="51"/>
      <c r="EFS70" s="51"/>
      <c r="EFT70" s="51"/>
      <c r="EFU70" s="51"/>
      <c r="EFV70" s="51"/>
      <c r="EFW70" s="51"/>
      <c r="EFX70" s="51"/>
      <c r="EFY70" s="51"/>
      <c r="EFZ70" s="51"/>
      <c r="EGA70" s="51"/>
      <c r="EGB70" s="51"/>
      <c r="EGC70" s="51"/>
      <c r="EGD70" s="51"/>
      <c r="EGE70" s="51"/>
      <c r="EGF70" s="51"/>
      <c r="EGG70" s="51"/>
      <c r="EGH70" s="51"/>
      <c r="EGI70" s="51"/>
      <c r="EGJ70" s="51"/>
      <c r="EGK70" s="51"/>
      <c r="EGL70" s="51"/>
      <c r="EGM70" s="51"/>
      <c r="EGN70" s="51"/>
      <c r="EGO70" s="51"/>
      <c r="EGP70" s="51"/>
      <c r="EGQ70" s="51"/>
      <c r="EGR70" s="51"/>
      <c r="EGS70" s="51"/>
      <c r="EGT70" s="51"/>
      <c r="EGU70" s="51"/>
      <c r="EGV70" s="51"/>
      <c r="EGW70" s="51"/>
      <c r="EGX70" s="51"/>
      <c r="EGY70" s="51"/>
      <c r="EGZ70" s="51"/>
      <c r="EHA70" s="51"/>
      <c r="EHB70" s="51"/>
      <c r="EHC70" s="51"/>
      <c r="EHD70" s="51"/>
      <c r="EHE70" s="51"/>
      <c r="EHF70" s="51"/>
      <c r="EHG70" s="51"/>
      <c r="EHH70" s="51"/>
      <c r="EHI70" s="51"/>
      <c r="EHJ70" s="51"/>
      <c r="EHK70" s="51"/>
      <c r="EHL70" s="51"/>
      <c r="EHM70" s="51"/>
      <c r="EHN70" s="51"/>
      <c r="EHO70" s="51"/>
      <c r="EHP70" s="51"/>
      <c r="EHQ70" s="51"/>
      <c r="EHR70" s="51"/>
      <c r="EHS70" s="51"/>
      <c r="EHT70" s="51"/>
      <c r="EHU70" s="51"/>
      <c r="EHV70" s="51"/>
      <c r="EHW70" s="51"/>
      <c r="EHX70" s="51"/>
      <c r="EHY70" s="51"/>
      <c r="EHZ70" s="51"/>
      <c r="EIA70" s="51"/>
      <c r="EIB70" s="51"/>
      <c r="EIC70" s="51"/>
      <c r="EID70" s="51"/>
      <c r="EIE70" s="51"/>
      <c r="EIF70" s="51"/>
      <c r="EIG70" s="51"/>
      <c r="EIH70" s="51"/>
      <c r="EII70" s="51"/>
      <c r="EIJ70" s="51"/>
      <c r="EIK70" s="51"/>
      <c r="EIL70" s="51"/>
      <c r="EIM70" s="51"/>
      <c r="EIN70" s="51"/>
      <c r="EIO70" s="51"/>
      <c r="EIP70" s="51"/>
      <c r="EIQ70" s="51"/>
      <c r="EIR70" s="51"/>
      <c r="EIS70" s="51"/>
      <c r="EIT70" s="51"/>
      <c r="EIU70" s="51"/>
      <c r="EIV70" s="51"/>
      <c r="EIW70" s="51"/>
      <c r="EIX70" s="51"/>
      <c r="EIY70" s="51"/>
      <c r="EIZ70" s="51"/>
      <c r="EJA70" s="51"/>
      <c r="EJB70" s="51"/>
      <c r="EJC70" s="51"/>
      <c r="EJD70" s="51"/>
      <c r="EJE70" s="51"/>
      <c r="EJF70" s="51"/>
      <c r="EJG70" s="51"/>
      <c r="EJH70" s="51"/>
      <c r="EJI70" s="51"/>
      <c r="EJJ70" s="51"/>
      <c r="EJK70" s="51"/>
      <c r="EJL70" s="51"/>
      <c r="EJM70" s="51"/>
      <c r="EJN70" s="51"/>
      <c r="EJO70" s="51"/>
      <c r="EJP70" s="51"/>
      <c r="EJQ70" s="51"/>
      <c r="EJR70" s="51"/>
      <c r="EJS70" s="51"/>
      <c r="EJT70" s="51"/>
      <c r="EJU70" s="51"/>
      <c r="EJV70" s="51"/>
      <c r="EJW70" s="51"/>
      <c r="EJX70" s="51"/>
      <c r="EJY70" s="51"/>
      <c r="EJZ70" s="51"/>
      <c r="EKA70" s="51"/>
      <c r="EKB70" s="51"/>
      <c r="EKC70" s="51"/>
      <c r="EKD70" s="51"/>
      <c r="EKE70" s="51"/>
      <c r="EKF70" s="51"/>
      <c r="EKG70" s="51"/>
      <c r="EKH70" s="51"/>
      <c r="EKI70" s="51"/>
      <c r="EKJ70" s="51"/>
      <c r="EKK70" s="51"/>
      <c r="EKL70" s="51"/>
      <c r="EKM70" s="51"/>
      <c r="EKN70" s="51"/>
      <c r="EKO70" s="51"/>
      <c r="EKP70" s="51"/>
      <c r="EKQ70" s="51"/>
      <c r="EKR70" s="51"/>
      <c r="EKS70" s="51"/>
      <c r="EKT70" s="51"/>
      <c r="EKU70" s="51"/>
      <c r="EKV70" s="51"/>
      <c r="EKW70" s="51"/>
      <c r="EKX70" s="51"/>
      <c r="EKY70" s="51"/>
      <c r="EKZ70" s="51"/>
      <c r="ELA70" s="51"/>
      <c r="ELB70" s="51"/>
      <c r="ELC70" s="51"/>
      <c r="ELD70" s="51"/>
      <c r="ELE70" s="51"/>
      <c r="ELF70" s="51"/>
      <c r="ELG70" s="51"/>
      <c r="ELH70" s="51"/>
      <c r="ELI70" s="51"/>
      <c r="ELJ70" s="51"/>
      <c r="ELK70" s="51"/>
      <c r="ELL70" s="51"/>
      <c r="ELM70" s="51"/>
      <c r="ELN70" s="51"/>
      <c r="ELO70" s="51"/>
      <c r="ELP70" s="51"/>
      <c r="ELQ70" s="51"/>
      <c r="ELR70" s="51"/>
      <c r="ELS70" s="51"/>
      <c r="ELT70" s="51"/>
      <c r="ELU70" s="51"/>
      <c r="ELV70" s="51"/>
      <c r="ELW70" s="51"/>
      <c r="ELX70" s="51"/>
      <c r="ELY70" s="51"/>
      <c r="ELZ70" s="51"/>
      <c r="EMA70" s="51"/>
      <c r="EMB70" s="51"/>
      <c r="EMC70" s="51"/>
      <c r="EMD70" s="51"/>
      <c r="EME70" s="51"/>
      <c r="EMF70" s="51"/>
      <c r="EMG70" s="51"/>
      <c r="EMH70" s="51"/>
      <c r="EMI70" s="51"/>
      <c r="EMJ70" s="51"/>
      <c r="EMK70" s="51"/>
      <c r="EML70" s="51"/>
      <c r="EMM70" s="51"/>
      <c r="EMN70" s="51"/>
      <c r="EMO70" s="51"/>
      <c r="EMP70" s="51"/>
      <c r="EMQ70" s="51"/>
      <c r="EMR70" s="51"/>
      <c r="EMS70" s="51"/>
      <c r="EMT70" s="51"/>
      <c r="EMU70" s="51"/>
      <c r="EMV70" s="51"/>
      <c r="EMW70" s="51"/>
      <c r="EMX70" s="51"/>
      <c r="EMY70" s="51"/>
      <c r="EMZ70" s="51"/>
      <c r="ENA70" s="51"/>
      <c r="ENB70" s="51"/>
      <c r="ENC70" s="51"/>
      <c r="END70" s="51"/>
      <c r="ENE70" s="51"/>
      <c r="ENF70" s="51"/>
      <c r="ENG70" s="51"/>
      <c r="ENH70" s="51"/>
      <c r="ENI70" s="51"/>
      <c r="ENJ70" s="51"/>
      <c r="ENK70" s="51"/>
      <c r="ENL70" s="51"/>
      <c r="ENM70" s="51"/>
      <c r="ENN70" s="51"/>
      <c r="ENO70" s="51"/>
      <c r="ENP70" s="51"/>
      <c r="ENQ70" s="51"/>
      <c r="ENR70" s="51"/>
      <c r="ENS70" s="51"/>
      <c r="ENT70" s="51"/>
      <c r="ENU70" s="51"/>
      <c r="ENV70" s="51"/>
      <c r="ENW70" s="51"/>
      <c r="ENX70" s="51"/>
      <c r="ENY70" s="51"/>
      <c r="ENZ70" s="51"/>
      <c r="EOA70" s="51"/>
      <c r="EOB70" s="51"/>
      <c r="EOC70" s="51"/>
      <c r="EOD70" s="51"/>
      <c r="EOE70" s="51"/>
      <c r="EOF70" s="51"/>
      <c r="EOG70" s="51"/>
      <c r="EOH70" s="51"/>
      <c r="EOI70" s="51"/>
      <c r="EOJ70" s="51"/>
      <c r="EOK70" s="51"/>
      <c r="EOL70" s="51"/>
      <c r="EOM70" s="51"/>
      <c r="EON70" s="51"/>
      <c r="EOO70" s="51"/>
      <c r="EOP70" s="51"/>
      <c r="EOQ70" s="51"/>
      <c r="EOR70" s="51"/>
      <c r="EOS70" s="51"/>
      <c r="EOT70" s="51"/>
      <c r="EOU70" s="51"/>
      <c r="EOV70" s="51"/>
      <c r="EOW70" s="51"/>
      <c r="EOX70" s="51"/>
      <c r="EOY70" s="51"/>
      <c r="EOZ70" s="51"/>
      <c r="EPA70" s="51"/>
      <c r="EPB70" s="51"/>
      <c r="EPC70" s="51"/>
      <c r="EPD70" s="51"/>
      <c r="EPE70" s="51"/>
      <c r="EPF70" s="51"/>
      <c r="EPG70" s="51"/>
      <c r="EPH70" s="51"/>
      <c r="EPI70" s="51"/>
      <c r="EPJ70" s="51"/>
      <c r="EPK70" s="51"/>
      <c r="EPL70" s="51"/>
      <c r="EPM70" s="51"/>
      <c r="EPN70" s="51"/>
      <c r="EPO70" s="51"/>
      <c r="EPP70" s="51"/>
      <c r="EPQ70" s="51"/>
      <c r="EPR70" s="51"/>
      <c r="EPS70" s="51"/>
      <c r="EPT70" s="51"/>
      <c r="EPU70" s="51"/>
      <c r="EPV70" s="51"/>
      <c r="EPW70" s="51"/>
      <c r="EPX70" s="51"/>
      <c r="EPY70" s="51"/>
      <c r="EPZ70" s="51"/>
      <c r="EQA70" s="51"/>
      <c r="EQB70" s="51"/>
      <c r="EQC70" s="51"/>
      <c r="EQD70" s="51"/>
      <c r="EQE70" s="51"/>
      <c r="EQF70" s="51"/>
      <c r="EQG70" s="51"/>
      <c r="EQH70" s="51"/>
      <c r="EQI70" s="51"/>
      <c r="EQJ70" s="51"/>
      <c r="EQK70" s="51"/>
      <c r="EQL70" s="51"/>
      <c r="EQM70" s="51"/>
      <c r="EQN70" s="51"/>
      <c r="EQO70" s="51"/>
      <c r="EQP70" s="51"/>
      <c r="EQQ70" s="51"/>
      <c r="EQR70" s="51"/>
      <c r="EQS70" s="51"/>
      <c r="EQT70" s="51"/>
      <c r="EQU70" s="51"/>
      <c r="EQV70" s="51"/>
      <c r="EQW70" s="51"/>
      <c r="EQX70" s="51"/>
      <c r="EQY70" s="51"/>
      <c r="EQZ70" s="51"/>
      <c r="ERA70" s="51"/>
      <c r="ERB70" s="51"/>
      <c r="ERC70" s="51"/>
      <c r="ERD70" s="51"/>
      <c r="ERE70" s="51"/>
      <c r="ERF70" s="51"/>
      <c r="ERG70" s="51"/>
      <c r="ERH70" s="51"/>
      <c r="ERI70" s="51"/>
      <c r="ERJ70" s="51"/>
      <c r="ERK70" s="51"/>
      <c r="ERL70" s="51"/>
      <c r="ERM70" s="51"/>
      <c r="ERN70" s="51"/>
      <c r="ERO70" s="51"/>
      <c r="ERP70" s="51"/>
      <c r="ERQ70" s="51"/>
      <c r="ERR70" s="51"/>
      <c r="ERS70" s="51"/>
      <c r="ERT70" s="51"/>
      <c r="ERU70" s="51"/>
      <c r="ERV70" s="51"/>
      <c r="ERW70" s="51"/>
      <c r="ERX70" s="51"/>
      <c r="ERY70" s="51"/>
      <c r="ERZ70" s="51"/>
      <c r="ESA70" s="51"/>
      <c r="ESB70" s="51"/>
      <c r="ESC70" s="51"/>
      <c r="ESD70" s="51"/>
      <c r="ESE70" s="51"/>
      <c r="ESF70" s="51"/>
      <c r="ESG70" s="51"/>
      <c r="ESH70" s="51"/>
      <c r="ESI70" s="51"/>
      <c r="ESJ70" s="51"/>
      <c r="ESK70" s="51"/>
      <c r="ESL70" s="51"/>
      <c r="ESM70" s="51"/>
      <c r="ESN70" s="51"/>
      <c r="ESO70" s="51"/>
      <c r="ESP70" s="51"/>
      <c r="ESQ70" s="51"/>
      <c r="ESR70" s="51"/>
      <c r="ESS70" s="51"/>
      <c r="EST70" s="51"/>
      <c r="ESU70" s="51"/>
      <c r="ESV70" s="51"/>
      <c r="ESW70" s="51"/>
      <c r="ESX70" s="51"/>
      <c r="ESY70" s="51"/>
      <c r="ESZ70" s="51"/>
      <c r="ETA70" s="51"/>
      <c r="ETB70" s="51"/>
      <c r="ETC70" s="51"/>
      <c r="ETD70" s="51"/>
      <c r="ETE70" s="51"/>
      <c r="ETF70" s="51"/>
      <c r="ETG70" s="51"/>
      <c r="ETH70" s="51"/>
      <c r="ETI70" s="51"/>
      <c r="ETJ70" s="51"/>
      <c r="ETK70" s="51"/>
      <c r="ETL70" s="51"/>
      <c r="ETM70" s="51"/>
      <c r="ETN70" s="51"/>
      <c r="ETO70" s="51"/>
      <c r="ETP70" s="51"/>
      <c r="ETQ70" s="51"/>
      <c r="ETR70" s="51"/>
      <c r="ETS70" s="51"/>
      <c r="ETT70" s="51"/>
      <c r="ETU70" s="51"/>
      <c r="ETV70" s="51"/>
      <c r="ETW70" s="51"/>
      <c r="ETX70" s="51"/>
      <c r="ETY70" s="51"/>
      <c r="ETZ70" s="51"/>
      <c r="EUA70" s="51"/>
      <c r="EUB70" s="51"/>
      <c r="EUC70" s="51"/>
      <c r="EUD70" s="51"/>
      <c r="EUE70" s="51"/>
      <c r="EUF70" s="51"/>
      <c r="EUG70" s="51"/>
      <c r="EUH70" s="51"/>
      <c r="EUI70" s="51"/>
      <c r="EUJ70" s="51"/>
      <c r="EUK70" s="51"/>
      <c r="EUL70" s="51"/>
      <c r="EUM70" s="51"/>
      <c r="EUN70" s="51"/>
      <c r="EUO70" s="51"/>
      <c r="EUP70" s="51"/>
      <c r="EUQ70" s="51"/>
      <c r="EUR70" s="51"/>
      <c r="EUS70" s="51"/>
      <c r="EUT70" s="51"/>
      <c r="EUU70" s="51"/>
      <c r="EUV70" s="51"/>
      <c r="EUW70" s="51"/>
      <c r="EUX70" s="51"/>
      <c r="EUY70" s="51"/>
      <c r="EUZ70" s="51"/>
      <c r="EVA70" s="51"/>
      <c r="EVB70" s="51"/>
      <c r="EVC70" s="51"/>
      <c r="EVD70" s="51"/>
      <c r="EVE70" s="51"/>
      <c r="EVF70" s="51"/>
      <c r="EVG70" s="51"/>
      <c r="EVH70" s="51"/>
      <c r="EVI70" s="51"/>
      <c r="EVJ70" s="51"/>
      <c r="EVK70" s="51"/>
      <c r="EVL70" s="51"/>
      <c r="EVM70" s="51"/>
      <c r="EVN70" s="51"/>
      <c r="EVO70" s="51"/>
      <c r="EVP70" s="51"/>
      <c r="EVQ70" s="51"/>
      <c r="EVR70" s="51"/>
      <c r="EVS70" s="51"/>
      <c r="EVT70" s="51"/>
      <c r="EVU70" s="51"/>
      <c r="EVV70" s="51"/>
      <c r="EVW70" s="51"/>
      <c r="EVX70" s="51"/>
      <c r="EVY70" s="51"/>
      <c r="EVZ70" s="51"/>
      <c r="EWA70" s="51"/>
      <c r="EWB70" s="51"/>
      <c r="EWC70" s="51"/>
      <c r="EWD70" s="51"/>
      <c r="EWE70" s="51"/>
      <c r="EWF70" s="51"/>
      <c r="EWG70" s="51"/>
      <c r="EWH70" s="51"/>
      <c r="EWI70" s="51"/>
      <c r="EWJ70" s="51"/>
      <c r="EWK70" s="51"/>
      <c r="EWL70" s="51"/>
      <c r="EWM70" s="51"/>
      <c r="EWN70" s="51"/>
      <c r="EWO70" s="51"/>
      <c r="EWP70" s="51"/>
      <c r="EWQ70" s="51"/>
      <c r="EWR70" s="51"/>
      <c r="EWS70" s="51"/>
      <c r="EWT70" s="51"/>
      <c r="EWU70" s="51"/>
      <c r="EWV70" s="51"/>
      <c r="EWW70" s="51"/>
      <c r="EWX70" s="51"/>
      <c r="EWY70" s="51"/>
      <c r="EWZ70" s="51"/>
      <c r="EXA70" s="51"/>
      <c r="EXB70" s="51"/>
      <c r="EXC70" s="51"/>
      <c r="EXD70" s="51"/>
      <c r="EXE70" s="51"/>
      <c r="EXF70" s="51"/>
      <c r="EXG70" s="51"/>
      <c r="EXH70" s="51"/>
      <c r="EXI70" s="51"/>
      <c r="EXJ70" s="51"/>
      <c r="EXK70" s="51"/>
      <c r="EXL70" s="51"/>
      <c r="EXM70" s="51"/>
      <c r="EXN70" s="51"/>
      <c r="EXO70" s="51"/>
      <c r="EXP70" s="51"/>
      <c r="EXQ70" s="51"/>
      <c r="EXR70" s="51"/>
      <c r="EXS70" s="51"/>
      <c r="EXT70" s="51"/>
      <c r="EXU70" s="51"/>
      <c r="EXV70" s="51"/>
      <c r="EXW70" s="51"/>
      <c r="EXX70" s="51"/>
      <c r="EXY70" s="51"/>
      <c r="EXZ70" s="51"/>
      <c r="EYA70" s="51"/>
      <c r="EYB70" s="51"/>
      <c r="EYC70" s="51"/>
      <c r="EYD70" s="51"/>
      <c r="EYE70" s="51"/>
      <c r="EYF70" s="51"/>
      <c r="EYG70" s="51"/>
      <c r="EYH70" s="51"/>
      <c r="EYI70" s="51"/>
      <c r="EYJ70" s="51"/>
      <c r="EYK70" s="51"/>
      <c r="EYL70" s="51"/>
      <c r="EYM70" s="51"/>
      <c r="EYN70" s="51"/>
      <c r="EYO70" s="51"/>
      <c r="EYP70" s="51"/>
      <c r="EYQ70" s="51"/>
      <c r="EYR70" s="51"/>
      <c r="EYS70" s="51"/>
      <c r="EYT70" s="51"/>
      <c r="EYU70" s="51"/>
      <c r="EYV70" s="51"/>
      <c r="EYW70" s="51"/>
      <c r="EYX70" s="51"/>
      <c r="EYY70" s="51"/>
      <c r="EYZ70" s="51"/>
      <c r="EZA70" s="51"/>
      <c r="EZB70" s="51"/>
      <c r="EZC70" s="51"/>
      <c r="EZD70" s="51"/>
      <c r="EZE70" s="51"/>
      <c r="EZF70" s="51"/>
      <c r="EZG70" s="51"/>
      <c r="EZH70" s="51"/>
      <c r="EZI70" s="51"/>
      <c r="EZJ70" s="51"/>
      <c r="EZK70" s="51"/>
      <c r="EZL70" s="51"/>
      <c r="EZM70" s="51"/>
      <c r="EZN70" s="51"/>
      <c r="EZO70" s="51"/>
      <c r="EZP70" s="51"/>
      <c r="EZQ70" s="51"/>
      <c r="EZR70" s="51"/>
      <c r="EZS70" s="51"/>
      <c r="EZT70" s="51"/>
      <c r="EZU70" s="51"/>
      <c r="EZV70" s="51"/>
      <c r="EZW70" s="51"/>
      <c r="EZX70" s="51"/>
      <c r="EZY70" s="51"/>
      <c r="EZZ70" s="51"/>
      <c r="FAA70" s="51"/>
      <c r="FAB70" s="51"/>
      <c r="FAC70" s="51"/>
      <c r="FAD70" s="51"/>
      <c r="FAE70" s="51"/>
      <c r="FAF70" s="51"/>
      <c r="FAG70" s="51"/>
      <c r="FAH70" s="51"/>
      <c r="FAI70" s="51"/>
      <c r="FAJ70" s="51"/>
      <c r="FAK70" s="51"/>
      <c r="FAL70" s="51"/>
      <c r="FAM70" s="51"/>
      <c r="FAN70" s="51"/>
      <c r="FAO70" s="51"/>
      <c r="FAP70" s="51"/>
      <c r="FAQ70" s="51"/>
      <c r="FAR70" s="51"/>
      <c r="FAS70" s="51"/>
      <c r="FAT70" s="51"/>
      <c r="FAU70" s="51"/>
      <c r="FAV70" s="51"/>
      <c r="FAW70" s="51"/>
      <c r="FAX70" s="51"/>
      <c r="FAY70" s="51"/>
      <c r="FAZ70" s="51"/>
      <c r="FBA70" s="51"/>
      <c r="FBB70" s="51"/>
      <c r="FBC70" s="51"/>
      <c r="FBD70" s="51"/>
      <c r="FBE70" s="51"/>
      <c r="FBF70" s="51"/>
      <c r="FBG70" s="51"/>
      <c r="FBH70" s="51"/>
      <c r="FBI70" s="51"/>
      <c r="FBJ70" s="51"/>
      <c r="FBK70" s="51"/>
      <c r="FBL70" s="51"/>
      <c r="FBM70" s="51"/>
      <c r="FBN70" s="51"/>
      <c r="FBO70" s="51"/>
      <c r="FBP70" s="51"/>
      <c r="FBQ70" s="51"/>
      <c r="FBR70" s="51"/>
      <c r="FBS70" s="51"/>
      <c r="FBT70" s="51"/>
      <c r="FBU70" s="51"/>
      <c r="FBV70" s="51"/>
      <c r="FBW70" s="51"/>
      <c r="FBX70" s="51"/>
      <c r="FBY70" s="51"/>
      <c r="FBZ70" s="51"/>
      <c r="FCA70" s="51"/>
      <c r="FCB70" s="51"/>
      <c r="FCC70" s="51"/>
      <c r="FCD70" s="51"/>
      <c r="FCE70" s="51"/>
      <c r="FCF70" s="51"/>
      <c r="FCG70" s="51"/>
      <c r="FCH70" s="51"/>
      <c r="FCI70" s="51"/>
      <c r="FCJ70" s="51"/>
      <c r="FCK70" s="51"/>
      <c r="FCL70" s="51"/>
      <c r="FCM70" s="51"/>
      <c r="FCN70" s="51"/>
      <c r="FCO70" s="51"/>
      <c r="FCP70" s="51"/>
      <c r="FCQ70" s="51"/>
      <c r="FCR70" s="51"/>
      <c r="FCS70" s="51"/>
      <c r="FCT70" s="51"/>
      <c r="FCU70" s="51"/>
      <c r="FCV70" s="51"/>
      <c r="FCW70" s="51"/>
      <c r="FCX70" s="51"/>
      <c r="FCY70" s="51"/>
      <c r="FCZ70" s="51"/>
      <c r="FDA70" s="51"/>
      <c r="FDB70" s="51"/>
      <c r="FDC70" s="51"/>
      <c r="FDD70" s="51"/>
      <c r="FDE70" s="51"/>
      <c r="FDF70" s="51"/>
      <c r="FDG70" s="51"/>
      <c r="FDH70" s="51"/>
      <c r="FDI70" s="51"/>
      <c r="FDJ70" s="51"/>
      <c r="FDK70" s="51"/>
      <c r="FDL70" s="51"/>
      <c r="FDM70" s="51"/>
      <c r="FDN70" s="51"/>
      <c r="FDO70" s="51"/>
      <c r="FDP70" s="51"/>
      <c r="FDQ70" s="51"/>
      <c r="FDR70" s="51"/>
      <c r="FDS70" s="51"/>
      <c r="FDT70" s="51"/>
      <c r="FDU70" s="51"/>
      <c r="FDV70" s="51"/>
      <c r="FDW70" s="51"/>
      <c r="FDX70" s="51"/>
      <c r="FDY70" s="51"/>
      <c r="FDZ70" s="51"/>
      <c r="FEA70" s="51"/>
      <c r="FEB70" s="51"/>
      <c r="FEC70" s="51"/>
      <c r="FED70" s="51"/>
      <c r="FEE70" s="51"/>
      <c r="FEF70" s="51"/>
      <c r="FEG70" s="51"/>
      <c r="FEH70" s="51"/>
      <c r="FEI70" s="51"/>
      <c r="FEJ70" s="51"/>
      <c r="FEK70" s="51"/>
      <c r="FEL70" s="51"/>
      <c r="FEM70" s="51"/>
      <c r="FEN70" s="51"/>
      <c r="FEO70" s="51"/>
      <c r="FEP70" s="51"/>
      <c r="FEQ70" s="51"/>
      <c r="FER70" s="51"/>
      <c r="FES70" s="51"/>
      <c r="FET70" s="51"/>
      <c r="FEU70" s="51"/>
      <c r="FEV70" s="51"/>
      <c r="FEW70" s="51"/>
      <c r="FEX70" s="51"/>
      <c r="FEY70" s="51"/>
      <c r="FEZ70" s="51"/>
      <c r="FFA70" s="51"/>
      <c r="FFB70" s="51"/>
      <c r="FFC70" s="51"/>
      <c r="FFD70" s="51"/>
      <c r="FFE70" s="51"/>
      <c r="FFF70" s="51"/>
      <c r="FFG70" s="51"/>
      <c r="FFH70" s="51"/>
      <c r="FFI70" s="51"/>
      <c r="FFJ70" s="51"/>
      <c r="FFK70" s="51"/>
      <c r="FFL70" s="51"/>
      <c r="FFM70" s="51"/>
      <c r="FFN70" s="51"/>
      <c r="FFO70" s="51"/>
      <c r="FFP70" s="51"/>
      <c r="FFQ70" s="51"/>
      <c r="FFR70" s="51"/>
      <c r="FFS70" s="51"/>
      <c r="FFT70" s="51"/>
      <c r="FFU70" s="51"/>
      <c r="FFV70" s="51"/>
      <c r="FFW70" s="51"/>
      <c r="FFX70" s="51"/>
      <c r="FFY70" s="51"/>
      <c r="FFZ70" s="51"/>
      <c r="FGA70" s="51"/>
      <c r="FGB70" s="51"/>
      <c r="FGC70" s="51"/>
      <c r="FGD70" s="51"/>
      <c r="FGE70" s="51"/>
      <c r="FGF70" s="51"/>
      <c r="FGG70" s="51"/>
      <c r="FGH70" s="51"/>
      <c r="FGI70" s="51"/>
      <c r="FGJ70" s="51"/>
      <c r="FGK70" s="51"/>
      <c r="FGL70" s="51"/>
      <c r="FGM70" s="51"/>
      <c r="FGN70" s="51"/>
      <c r="FGO70" s="51"/>
      <c r="FGP70" s="51"/>
      <c r="FGQ70" s="51"/>
      <c r="FGR70" s="51"/>
      <c r="FGS70" s="51"/>
      <c r="FGT70" s="51"/>
      <c r="FGU70" s="51"/>
      <c r="FGV70" s="51"/>
      <c r="FGW70" s="51"/>
      <c r="FGX70" s="51"/>
      <c r="FGY70" s="51"/>
      <c r="FGZ70" s="51"/>
      <c r="FHA70" s="51"/>
      <c r="FHB70" s="51"/>
      <c r="FHC70" s="51"/>
      <c r="FHD70" s="51"/>
      <c r="FHE70" s="51"/>
      <c r="FHF70" s="51"/>
      <c r="FHG70" s="51"/>
      <c r="FHH70" s="51"/>
      <c r="FHI70" s="51"/>
      <c r="FHJ70" s="51"/>
      <c r="FHK70" s="51"/>
      <c r="FHL70" s="51"/>
      <c r="FHM70" s="51"/>
      <c r="FHN70" s="51"/>
      <c r="FHO70" s="51"/>
      <c r="FHP70" s="51"/>
      <c r="FHQ70" s="51"/>
      <c r="FHR70" s="51"/>
      <c r="FHS70" s="51"/>
      <c r="FHT70" s="51"/>
      <c r="FHU70" s="51"/>
      <c r="FHV70" s="51"/>
      <c r="FHW70" s="51"/>
      <c r="FHX70" s="51"/>
      <c r="FHY70" s="51"/>
      <c r="FHZ70" s="51"/>
      <c r="FIA70" s="51"/>
      <c r="FIB70" s="51"/>
      <c r="FIC70" s="51"/>
      <c r="FID70" s="51"/>
      <c r="FIE70" s="51"/>
      <c r="FIF70" s="51"/>
      <c r="FIG70" s="51"/>
      <c r="FIH70" s="51"/>
      <c r="FII70" s="51"/>
      <c r="FIJ70" s="51"/>
      <c r="FIK70" s="51"/>
      <c r="FIL70" s="51"/>
      <c r="FIM70" s="51"/>
      <c r="FIN70" s="51"/>
      <c r="FIO70" s="51"/>
      <c r="FIP70" s="51"/>
      <c r="FIQ70" s="51"/>
      <c r="FIR70" s="51"/>
      <c r="FIS70" s="51"/>
      <c r="FIT70" s="51"/>
      <c r="FIU70" s="51"/>
      <c r="FIV70" s="51"/>
      <c r="FIW70" s="51"/>
      <c r="FIX70" s="51"/>
      <c r="FIY70" s="51"/>
      <c r="FIZ70" s="51"/>
      <c r="FJA70" s="51"/>
      <c r="FJB70" s="51"/>
      <c r="FJC70" s="51"/>
      <c r="FJD70" s="51"/>
      <c r="FJE70" s="51"/>
      <c r="FJF70" s="51"/>
      <c r="FJG70" s="51"/>
      <c r="FJH70" s="51"/>
      <c r="FJI70" s="51"/>
      <c r="FJJ70" s="51"/>
      <c r="FJK70" s="51"/>
      <c r="FJL70" s="51"/>
      <c r="FJM70" s="51"/>
      <c r="FJN70" s="51"/>
      <c r="FJO70" s="51"/>
      <c r="FJP70" s="51"/>
      <c r="FJQ70" s="51"/>
      <c r="FJR70" s="51"/>
      <c r="FJS70" s="51"/>
      <c r="FJT70" s="51"/>
      <c r="FJU70" s="51"/>
      <c r="FJV70" s="51"/>
      <c r="FJW70" s="51"/>
      <c r="FJX70" s="51"/>
      <c r="FJY70" s="51"/>
      <c r="FJZ70" s="51"/>
      <c r="FKA70" s="51"/>
      <c r="FKB70" s="51"/>
      <c r="FKC70" s="51"/>
      <c r="FKD70" s="51"/>
      <c r="FKE70" s="51"/>
      <c r="FKF70" s="51"/>
      <c r="FKG70" s="51"/>
      <c r="FKH70" s="51"/>
      <c r="FKI70" s="51"/>
      <c r="FKJ70" s="51"/>
      <c r="FKK70" s="51"/>
      <c r="FKL70" s="51"/>
      <c r="FKM70" s="51"/>
      <c r="FKN70" s="51"/>
      <c r="FKO70" s="51"/>
      <c r="FKP70" s="51"/>
      <c r="FKQ70" s="51"/>
      <c r="FKR70" s="51"/>
      <c r="FKS70" s="51"/>
      <c r="FKT70" s="51"/>
      <c r="FKU70" s="51"/>
      <c r="FKV70" s="51"/>
      <c r="FKW70" s="51"/>
      <c r="FKX70" s="51"/>
      <c r="FKY70" s="51"/>
      <c r="FKZ70" s="51"/>
      <c r="FLA70" s="51"/>
      <c r="FLB70" s="51"/>
      <c r="FLC70" s="51"/>
      <c r="FLD70" s="51"/>
      <c r="FLE70" s="51"/>
      <c r="FLF70" s="51"/>
      <c r="FLG70" s="51"/>
      <c r="FLH70" s="51"/>
      <c r="FLI70" s="51"/>
      <c r="FLJ70" s="51"/>
      <c r="FLK70" s="51"/>
      <c r="FLL70" s="51"/>
      <c r="FLM70" s="51"/>
      <c r="FLN70" s="51"/>
      <c r="FLO70" s="51"/>
      <c r="FLP70" s="51"/>
      <c r="FLQ70" s="51"/>
      <c r="FLR70" s="51"/>
      <c r="FLS70" s="51"/>
      <c r="FLT70" s="51"/>
      <c r="FLU70" s="51"/>
      <c r="FLV70" s="51"/>
      <c r="FLW70" s="51"/>
      <c r="FLX70" s="51"/>
      <c r="FLY70" s="51"/>
      <c r="FLZ70" s="51"/>
      <c r="FMA70" s="51"/>
      <c r="FMB70" s="51"/>
      <c r="FMC70" s="51"/>
      <c r="FMD70" s="51"/>
      <c r="FME70" s="51"/>
      <c r="FMF70" s="51"/>
      <c r="FMG70" s="51"/>
      <c r="FMH70" s="51"/>
      <c r="FMI70" s="51"/>
      <c r="FMJ70" s="51"/>
      <c r="FMK70" s="51"/>
      <c r="FML70" s="51"/>
      <c r="FMM70" s="51"/>
      <c r="FMN70" s="51"/>
      <c r="FMO70" s="51"/>
      <c r="FMP70" s="51"/>
      <c r="FMQ70" s="51"/>
      <c r="FMR70" s="51"/>
      <c r="FMS70" s="51"/>
      <c r="FMT70" s="51"/>
      <c r="FMU70" s="51"/>
      <c r="FMV70" s="51"/>
      <c r="FMW70" s="51"/>
      <c r="FMX70" s="51"/>
      <c r="FMY70" s="51"/>
      <c r="FMZ70" s="51"/>
      <c r="FNA70" s="51"/>
      <c r="FNB70" s="51"/>
      <c r="FNC70" s="51"/>
      <c r="FND70" s="51"/>
      <c r="FNE70" s="51"/>
      <c r="FNF70" s="51"/>
      <c r="FNG70" s="51"/>
      <c r="FNH70" s="51"/>
      <c r="FNI70" s="51"/>
      <c r="FNJ70" s="51"/>
      <c r="FNK70" s="51"/>
      <c r="FNL70" s="51"/>
      <c r="FNM70" s="51"/>
      <c r="FNN70" s="51"/>
      <c r="FNO70" s="51"/>
      <c r="FNP70" s="51"/>
      <c r="FNQ70" s="51"/>
      <c r="FNR70" s="51"/>
      <c r="FNS70" s="51"/>
      <c r="FNT70" s="51"/>
      <c r="FNU70" s="51"/>
      <c r="FNV70" s="51"/>
      <c r="FNW70" s="51"/>
      <c r="FNX70" s="51"/>
      <c r="FNY70" s="51"/>
      <c r="FNZ70" s="51"/>
      <c r="FOA70" s="51"/>
      <c r="FOB70" s="51"/>
      <c r="FOC70" s="51"/>
      <c r="FOD70" s="51"/>
      <c r="FOE70" s="51"/>
      <c r="FOF70" s="51"/>
      <c r="FOG70" s="51"/>
      <c r="FOH70" s="51"/>
      <c r="FOI70" s="51"/>
      <c r="FOJ70" s="51"/>
      <c r="FOK70" s="51"/>
      <c r="FOL70" s="51"/>
      <c r="FOM70" s="51"/>
      <c r="FON70" s="51"/>
      <c r="FOO70" s="51"/>
      <c r="FOP70" s="51"/>
      <c r="FOQ70" s="51"/>
      <c r="FOR70" s="51"/>
      <c r="FOS70" s="51"/>
      <c r="FOT70" s="51"/>
      <c r="FOU70" s="51"/>
      <c r="FOV70" s="51"/>
      <c r="FOW70" s="51"/>
      <c r="FOX70" s="51"/>
      <c r="FOY70" s="51"/>
      <c r="FOZ70" s="51"/>
      <c r="FPA70" s="51"/>
      <c r="FPB70" s="51"/>
      <c r="FPC70" s="51"/>
      <c r="FPD70" s="51"/>
      <c r="FPE70" s="51"/>
      <c r="FPF70" s="51"/>
      <c r="FPG70" s="51"/>
      <c r="FPH70" s="51"/>
      <c r="FPI70" s="51"/>
      <c r="FPJ70" s="51"/>
      <c r="FPK70" s="51"/>
      <c r="FPL70" s="51"/>
      <c r="FPM70" s="51"/>
      <c r="FPN70" s="51"/>
      <c r="FPO70" s="51"/>
      <c r="FPP70" s="51"/>
      <c r="FPQ70" s="51"/>
      <c r="FPR70" s="51"/>
      <c r="FPS70" s="51"/>
      <c r="FPT70" s="51"/>
      <c r="FPU70" s="51"/>
      <c r="FPV70" s="51"/>
      <c r="FPW70" s="51"/>
      <c r="FPX70" s="51"/>
      <c r="FPY70" s="51"/>
      <c r="FPZ70" s="51"/>
      <c r="FQA70" s="51"/>
      <c r="FQB70" s="51"/>
      <c r="FQC70" s="51"/>
      <c r="FQD70" s="51"/>
      <c r="FQE70" s="51"/>
      <c r="FQF70" s="51"/>
      <c r="FQG70" s="51"/>
      <c r="FQH70" s="51"/>
      <c r="FQI70" s="51"/>
      <c r="FQJ70" s="51"/>
      <c r="FQK70" s="51"/>
      <c r="FQL70" s="51"/>
      <c r="FQM70" s="51"/>
      <c r="FQN70" s="51"/>
      <c r="FQO70" s="51"/>
      <c r="FQP70" s="51"/>
      <c r="FQQ70" s="51"/>
      <c r="FQR70" s="51"/>
      <c r="FQS70" s="51"/>
      <c r="FQT70" s="51"/>
      <c r="FQU70" s="51"/>
      <c r="FQV70" s="51"/>
      <c r="FQW70" s="51"/>
      <c r="FQX70" s="51"/>
      <c r="FQY70" s="51"/>
      <c r="FQZ70" s="51"/>
      <c r="FRA70" s="51"/>
      <c r="FRB70" s="51"/>
      <c r="FRC70" s="51"/>
      <c r="FRD70" s="51"/>
      <c r="FRE70" s="51"/>
      <c r="FRF70" s="51"/>
      <c r="FRG70" s="51"/>
      <c r="FRH70" s="51"/>
      <c r="FRI70" s="51"/>
      <c r="FRJ70" s="51"/>
      <c r="FRK70" s="51"/>
      <c r="FRL70" s="51"/>
      <c r="FRM70" s="51"/>
      <c r="FRN70" s="51"/>
      <c r="FRO70" s="51"/>
      <c r="FRP70" s="51"/>
      <c r="FRQ70" s="51"/>
      <c r="FRR70" s="51"/>
      <c r="FRS70" s="51"/>
      <c r="FRT70" s="51"/>
      <c r="FRU70" s="51"/>
      <c r="FRV70" s="51"/>
      <c r="FRW70" s="51"/>
      <c r="FRX70" s="51"/>
      <c r="FRY70" s="51"/>
      <c r="FRZ70" s="51"/>
      <c r="FSA70" s="51"/>
      <c r="FSB70" s="51"/>
      <c r="FSC70" s="51"/>
      <c r="FSD70" s="51"/>
      <c r="FSE70" s="51"/>
      <c r="FSF70" s="51"/>
      <c r="FSG70" s="51"/>
      <c r="FSH70" s="51"/>
      <c r="FSI70" s="51"/>
      <c r="FSJ70" s="51"/>
      <c r="FSK70" s="51"/>
      <c r="FSL70" s="51"/>
      <c r="FSM70" s="51"/>
      <c r="FSN70" s="51"/>
      <c r="FSO70" s="51"/>
      <c r="FSP70" s="51"/>
      <c r="FSQ70" s="51"/>
      <c r="FSR70" s="51"/>
      <c r="FSS70" s="51"/>
      <c r="FST70" s="51"/>
      <c r="FSU70" s="51"/>
      <c r="FSV70" s="51"/>
      <c r="FSW70" s="51"/>
      <c r="FSX70" s="51"/>
      <c r="FSY70" s="51"/>
      <c r="FSZ70" s="51"/>
      <c r="FTA70" s="51"/>
      <c r="FTB70" s="51"/>
      <c r="FTC70" s="51"/>
      <c r="FTD70" s="51"/>
      <c r="FTE70" s="51"/>
      <c r="FTF70" s="51"/>
      <c r="FTG70" s="51"/>
      <c r="FTH70" s="51"/>
      <c r="FTI70" s="51"/>
      <c r="FTJ70" s="51"/>
      <c r="FTK70" s="51"/>
      <c r="FTL70" s="51"/>
      <c r="FTM70" s="51"/>
      <c r="FTN70" s="51"/>
      <c r="FTO70" s="51"/>
      <c r="FTP70" s="51"/>
      <c r="FTQ70" s="51"/>
      <c r="FTR70" s="51"/>
      <c r="FTS70" s="51"/>
      <c r="FTT70" s="51"/>
      <c r="FTU70" s="51"/>
      <c r="FTV70" s="51"/>
      <c r="FTW70" s="51"/>
      <c r="FTX70" s="51"/>
      <c r="FTY70" s="51"/>
      <c r="FTZ70" s="51"/>
      <c r="FUA70" s="51"/>
      <c r="FUB70" s="51"/>
      <c r="FUC70" s="51"/>
      <c r="FUD70" s="51"/>
      <c r="FUE70" s="51"/>
      <c r="FUF70" s="51"/>
      <c r="FUG70" s="51"/>
      <c r="FUH70" s="51"/>
      <c r="FUI70" s="51"/>
      <c r="FUJ70" s="51"/>
      <c r="FUK70" s="51"/>
      <c r="FUL70" s="51"/>
      <c r="FUM70" s="51"/>
      <c r="FUN70" s="51"/>
      <c r="FUO70" s="51"/>
      <c r="FUP70" s="51"/>
      <c r="FUQ70" s="51"/>
      <c r="FUR70" s="51"/>
      <c r="FUS70" s="51"/>
      <c r="FUT70" s="51"/>
      <c r="FUU70" s="51"/>
      <c r="FUV70" s="51"/>
      <c r="FUW70" s="51"/>
      <c r="FUX70" s="51"/>
      <c r="FUY70" s="51"/>
      <c r="FUZ70" s="51"/>
      <c r="FVA70" s="51"/>
      <c r="FVB70" s="51"/>
      <c r="FVC70" s="51"/>
      <c r="FVD70" s="51"/>
      <c r="FVE70" s="51"/>
      <c r="FVF70" s="51"/>
      <c r="FVG70" s="51"/>
      <c r="FVH70" s="51"/>
      <c r="FVI70" s="51"/>
      <c r="FVJ70" s="51"/>
      <c r="FVK70" s="51"/>
      <c r="FVL70" s="51"/>
      <c r="FVM70" s="51"/>
      <c r="FVN70" s="51"/>
      <c r="FVO70" s="51"/>
      <c r="FVP70" s="51"/>
      <c r="FVQ70" s="51"/>
      <c r="FVR70" s="51"/>
      <c r="FVS70" s="51"/>
      <c r="FVT70" s="51"/>
      <c r="FVU70" s="51"/>
      <c r="FVV70" s="51"/>
      <c r="FVW70" s="51"/>
      <c r="FVX70" s="51"/>
      <c r="FVY70" s="51"/>
      <c r="FVZ70" s="51"/>
      <c r="FWA70" s="51"/>
      <c r="FWB70" s="51"/>
      <c r="FWC70" s="51"/>
      <c r="FWD70" s="51"/>
      <c r="FWE70" s="51"/>
      <c r="FWF70" s="51"/>
      <c r="FWG70" s="51"/>
      <c r="FWH70" s="51"/>
      <c r="FWI70" s="51"/>
      <c r="FWJ70" s="51"/>
      <c r="FWK70" s="51"/>
      <c r="FWL70" s="51"/>
      <c r="FWM70" s="51"/>
      <c r="FWN70" s="51"/>
      <c r="FWO70" s="51"/>
      <c r="FWP70" s="51"/>
      <c r="FWQ70" s="51"/>
      <c r="FWR70" s="51"/>
      <c r="FWS70" s="51"/>
      <c r="FWT70" s="51"/>
      <c r="FWU70" s="51"/>
      <c r="FWV70" s="51"/>
      <c r="FWW70" s="51"/>
      <c r="FWX70" s="51"/>
      <c r="FWY70" s="51"/>
      <c r="FWZ70" s="51"/>
      <c r="FXA70" s="51"/>
      <c r="FXB70" s="51"/>
      <c r="FXC70" s="51"/>
      <c r="FXD70" s="51"/>
      <c r="FXE70" s="51"/>
      <c r="FXF70" s="51"/>
      <c r="FXG70" s="51"/>
      <c r="FXH70" s="51"/>
      <c r="FXI70" s="51"/>
      <c r="FXJ70" s="51"/>
      <c r="FXK70" s="51"/>
      <c r="FXL70" s="51"/>
      <c r="FXM70" s="51"/>
      <c r="FXN70" s="51"/>
      <c r="FXO70" s="51"/>
      <c r="FXP70" s="51"/>
      <c r="FXQ70" s="51"/>
      <c r="FXR70" s="51"/>
      <c r="FXS70" s="51"/>
      <c r="FXT70" s="51"/>
      <c r="FXU70" s="51"/>
      <c r="FXV70" s="51"/>
      <c r="FXW70" s="51"/>
      <c r="FXX70" s="51"/>
      <c r="FXY70" s="51"/>
      <c r="FXZ70" s="51"/>
      <c r="FYA70" s="51"/>
      <c r="FYB70" s="51"/>
      <c r="FYC70" s="51"/>
      <c r="FYD70" s="51"/>
      <c r="FYE70" s="51"/>
      <c r="FYF70" s="51"/>
      <c r="FYG70" s="51"/>
      <c r="FYH70" s="51"/>
      <c r="FYI70" s="51"/>
      <c r="FYJ70" s="51"/>
      <c r="FYK70" s="51"/>
      <c r="FYL70" s="51"/>
      <c r="FYM70" s="51"/>
      <c r="FYN70" s="51"/>
      <c r="FYO70" s="51"/>
      <c r="FYP70" s="51"/>
      <c r="FYQ70" s="51"/>
      <c r="FYR70" s="51"/>
      <c r="FYS70" s="51"/>
      <c r="FYT70" s="51"/>
      <c r="FYU70" s="51"/>
      <c r="FYV70" s="51"/>
      <c r="FYW70" s="51"/>
      <c r="FYX70" s="51"/>
      <c r="FYY70" s="51"/>
      <c r="FYZ70" s="51"/>
      <c r="FZA70" s="51"/>
      <c r="FZB70" s="51"/>
      <c r="FZC70" s="51"/>
      <c r="FZD70" s="51"/>
      <c r="FZE70" s="51"/>
      <c r="FZF70" s="51"/>
      <c r="FZG70" s="51"/>
      <c r="FZH70" s="51"/>
      <c r="FZI70" s="51"/>
      <c r="FZJ70" s="51"/>
      <c r="FZK70" s="51"/>
      <c r="FZL70" s="51"/>
      <c r="FZM70" s="51"/>
      <c r="FZN70" s="51"/>
      <c r="FZO70" s="51"/>
      <c r="FZP70" s="51"/>
      <c r="FZQ70" s="51"/>
      <c r="FZR70" s="51"/>
      <c r="FZS70" s="51"/>
      <c r="FZT70" s="51"/>
      <c r="FZU70" s="51"/>
      <c r="FZV70" s="51"/>
      <c r="FZW70" s="51"/>
      <c r="FZX70" s="51"/>
      <c r="FZY70" s="51"/>
      <c r="FZZ70" s="51"/>
      <c r="GAA70" s="51"/>
      <c r="GAB70" s="51"/>
      <c r="GAC70" s="51"/>
      <c r="GAD70" s="51"/>
      <c r="GAE70" s="51"/>
      <c r="GAF70" s="51"/>
      <c r="GAG70" s="51"/>
      <c r="GAH70" s="51"/>
      <c r="GAI70" s="51"/>
      <c r="GAJ70" s="51"/>
      <c r="GAK70" s="51"/>
      <c r="GAL70" s="51"/>
      <c r="GAM70" s="51"/>
      <c r="GAN70" s="51"/>
      <c r="GAO70" s="51"/>
      <c r="GAP70" s="51"/>
      <c r="GAQ70" s="51"/>
      <c r="GAR70" s="51"/>
      <c r="GAS70" s="51"/>
      <c r="GAT70" s="51"/>
      <c r="GAU70" s="51"/>
      <c r="GAV70" s="51"/>
      <c r="GAW70" s="51"/>
      <c r="GAX70" s="51"/>
      <c r="GAY70" s="51"/>
      <c r="GAZ70" s="51"/>
      <c r="GBA70" s="51"/>
      <c r="GBB70" s="51"/>
      <c r="GBC70" s="51"/>
      <c r="GBD70" s="51"/>
      <c r="GBE70" s="51"/>
      <c r="GBF70" s="51"/>
      <c r="GBG70" s="51"/>
      <c r="GBH70" s="51"/>
      <c r="GBI70" s="51"/>
      <c r="GBJ70" s="51"/>
      <c r="GBK70" s="51"/>
      <c r="GBL70" s="51"/>
      <c r="GBM70" s="51"/>
      <c r="GBN70" s="51"/>
      <c r="GBO70" s="51"/>
      <c r="GBP70" s="51"/>
      <c r="GBQ70" s="51"/>
      <c r="GBR70" s="51"/>
      <c r="GBS70" s="51"/>
      <c r="GBT70" s="51"/>
      <c r="GBU70" s="51"/>
      <c r="GBV70" s="51"/>
      <c r="GBW70" s="51"/>
      <c r="GBX70" s="51"/>
      <c r="GBY70" s="51"/>
      <c r="GBZ70" s="51"/>
      <c r="GCA70" s="51"/>
      <c r="GCB70" s="51"/>
      <c r="GCC70" s="51"/>
      <c r="GCD70" s="51"/>
      <c r="GCE70" s="51"/>
      <c r="GCF70" s="51"/>
      <c r="GCG70" s="51"/>
      <c r="GCH70" s="51"/>
      <c r="GCI70" s="51"/>
      <c r="GCJ70" s="51"/>
      <c r="GCK70" s="51"/>
      <c r="GCL70" s="51"/>
      <c r="GCM70" s="51"/>
      <c r="GCN70" s="51"/>
      <c r="GCO70" s="51"/>
      <c r="GCP70" s="51"/>
      <c r="GCQ70" s="51"/>
      <c r="GCR70" s="51"/>
      <c r="GCS70" s="51"/>
      <c r="GCT70" s="51"/>
      <c r="GCU70" s="51"/>
      <c r="GCV70" s="51"/>
      <c r="GCW70" s="51"/>
      <c r="GCX70" s="51"/>
      <c r="GCY70" s="51"/>
      <c r="GCZ70" s="51"/>
      <c r="GDA70" s="51"/>
      <c r="GDB70" s="51"/>
      <c r="GDC70" s="51"/>
      <c r="GDD70" s="51"/>
      <c r="GDE70" s="51"/>
      <c r="GDF70" s="51"/>
      <c r="GDG70" s="51"/>
      <c r="GDH70" s="51"/>
      <c r="GDI70" s="51"/>
      <c r="GDJ70" s="51"/>
      <c r="GDK70" s="51"/>
      <c r="GDL70" s="51"/>
      <c r="GDM70" s="51"/>
      <c r="GDN70" s="51"/>
      <c r="GDO70" s="51"/>
      <c r="GDP70" s="51"/>
      <c r="GDQ70" s="51"/>
      <c r="GDR70" s="51"/>
      <c r="GDS70" s="51"/>
      <c r="GDT70" s="51"/>
      <c r="GDU70" s="51"/>
      <c r="GDV70" s="51"/>
      <c r="GDW70" s="51"/>
      <c r="GDX70" s="51"/>
      <c r="GDY70" s="51"/>
      <c r="GDZ70" s="51"/>
      <c r="GEA70" s="51"/>
      <c r="GEB70" s="51"/>
      <c r="GEC70" s="51"/>
      <c r="GED70" s="51"/>
      <c r="GEE70" s="51"/>
      <c r="GEF70" s="51"/>
      <c r="GEG70" s="51"/>
      <c r="GEH70" s="51"/>
      <c r="GEI70" s="51"/>
      <c r="GEJ70" s="51"/>
      <c r="GEK70" s="51"/>
      <c r="GEL70" s="51"/>
      <c r="GEM70" s="51"/>
      <c r="GEN70" s="51"/>
      <c r="GEO70" s="51"/>
      <c r="GEP70" s="51"/>
      <c r="GEQ70" s="51"/>
      <c r="GER70" s="51"/>
      <c r="GES70" s="51"/>
      <c r="GET70" s="51"/>
      <c r="GEU70" s="51"/>
      <c r="GEV70" s="51"/>
      <c r="GEW70" s="51"/>
      <c r="GEX70" s="51"/>
      <c r="GEY70" s="51"/>
      <c r="GEZ70" s="51"/>
      <c r="GFA70" s="51"/>
      <c r="GFB70" s="51"/>
      <c r="GFC70" s="51"/>
      <c r="GFD70" s="51"/>
      <c r="GFE70" s="51"/>
      <c r="GFF70" s="51"/>
      <c r="GFG70" s="51"/>
      <c r="GFH70" s="51"/>
      <c r="GFI70" s="51"/>
      <c r="GFJ70" s="51"/>
      <c r="GFK70" s="51"/>
      <c r="GFL70" s="51"/>
      <c r="GFM70" s="51"/>
      <c r="GFN70" s="51"/>
      <c r="GFO70" s="51"/>
      <c r="GFP70" s="51"/>
      <c r="GFQ70" s="51"/>
      <c r="GFR70" s="51"/>
      <c r="GFS70" s="51"/>
      <c r="GFT70" s="51"/>
      <c r="GFU70" s="51"/>
      <c r="GFV70" s="51"/>
      <c r="GFW70" s="51"/>
      <c r="GFX70" s="51"/>
      <c r="GFY70" s="51"/>
      <c r="GFZ70" s="51"/>
      <c r="GGA70" s="51"/>
      <c r="GGB70" s="51"/>
      <c r="GGC70" s="51"/>
      <c r="GGD70" s="51"/>
      <c r="GGE70" s="51"/>
      <c r="GGF70" s="51"/>
      <c r="GGG70" s="51"/>
      <c r="GGH70" s="51"/>
      <c r="GGI70" s="51"/>
      <c r="GGJ70" s="51"/>
      <c r="GGK70" s="51"/>
      <c r="GGL70" s="51"/>
      <c r="GGM70" s="51"/>
      <c r="GGN70" s="51"/>
      <c r="GGO70" s="51"/>
      <c r="GGP70" s="51"/>
      <c r="GGQ70" s="51"/>
      <c r="GGR70" s="51"/>
      <c r="GGS70" s="51"/>
      <c r="GGT70" s="51"/>
      <c r="GGU70" s="51"/>
      <c r="GGV70" s="51"/>
      <c r="GGW70" s="51"/>
      <c r="GGX70" s="51"/>
      <c r="GGY70" s="51"/>
      <c r="GGZ70" s="51"/>
      <c r="GHA70" s="51"/>
      <c r="GHB70" s="51"/>
      <c r="GHC70" s="51"/>
      <c r="GHD70" s="51"/>
      <c r="GHE70" s="51"/>
      <c r="GHF70" s="51"/>
      <c r="GHG70" s="51"/>
      <c r="GHH70" s="51"/>
      <c r="GHI70" s="51"/>
      <c r="GHJ70" s="51"/>
      <c r="GHK70" s="51"/>
      <c r="GHL70" s="51"/>
      <c r="GHM70" s="51"/>
      <c r="GHN70" s="51"/>
      <c r="GHO70" s="51"/>
      <c r="GHP70" s="51"/>
      <c r="GHQ70" s="51"/>
      <c r="GHR70" s="51"/>
      <c r="GHS70" s="51"/>
      <c r="GHT70" s="51"/>
      <c r="GHU70" s="51"/>
      <c r="GHV70" s="51"/>
      <c r="GHW70" s="51"/>
      <c r="GHX70" s="51"/>
      <c r="GHY70" s="51"/>
      <c r="GHZ70" s="51"/>
      <c r="GIA70" s="51"/>
      <c r="GIB70" s="51"/>
      <c r="GIC70" s="51"/>
      <c r="GID70" s="51"/>
      <c r="GIE70" s="51"/>
      <c r="GIF70" s="51"/>
      <c r="GIG70" s="51"/>
      <c r="GIH70" s="51"/>
      <c r="GII70" s="51"/>
      <c r="GIJ70" s="51"/>
      <c r="GIK70" s="51"/>
      <c r="GIL70" s="51"/>
      <c r="GIM70" s="51"/>
      <c r="GIN70" s="51"/>
      <c r="GIO70" s="51"/>
      <c r="GIP70" s="51"/>
      <c r="GIQ70" s="51"/>
      <c r="GIR70" s="51"/>
      <c r="GIS70" s="51"/>
      <c r="GIT70" s="51"/>
      <c r="GIU70" s="51"/>
      <c r="GIV70" s="51"/>
      <c r="GIW70" s="51"/>
      <c r="GIX70" s="51"/>
      <c r="GIY70" s="51"/>
      <c r="GIZ70" s="51"/>
      <c r="GJA70" s="51"/>
      <c r="GJB70" s="51"/>
      <c r="GJC70" s="51"/>
      <c r="GJD70" s="51"/>
      <c r="GJE70" s="51"/>
      <c r="GJF70" s="51"/>
      <c r="GJG70" s="51"/>
      <c r="GJH70" s="51"/>
      <c r="GJI70" s="51"/>
      <c r="GJJ70" s="51"/>
      <c r="GJK70" s="51"/>
      <c r="GJL70" s="51"/>
      <c r="GJM70" s="51"/>
      <c r="GJN70" s="51"/>
      <c r="GJO70" s="51"/>
      <c r="GJP70" s="51"/>
      <c r="GJQ70" s="51"/>
      <c r="GJR70" s="51"/>
      <c r="GJS70" s="51"/>
      <c r="GJT70" s="51"/>
      <c r="GJU70" s="51"/>
      <c r="GJV70" s="51"/>
      <c r="GJW70" s="51"/>
      <c r="GJX70" s="51"/>
      <c r="GJY70" s="51"/>
      <c r="GJZ70" s="51"/>
      <c r="GKA70" s="51"/>
      <c r="GKB70" s="51"/>
      <c r="GKC70" s="51"/>
      <c r="GKD70" s="51"/>
      <c r="GKE70" s="51"/>
      <c r="GKF70" s="51"/>
      <c r="GKG70" s="51"/>
      <c r="GKH70" s="51"/>
      <c r="GKI70" s="51"/>
      <c r="GKJ70" s="51"/>
      <c r="GKK70" s="51"/>
      <c r="GKL70" s="51"/>
      <c r="GKM70" s="51"/>
      <c r="GKN70" s="51"/>
      <c r="GKO70" s="51"/>
      <c r="GKP70" s="51"/>
      <c r="GKQ70" s="51"/>
      <c r="GKR70" s="51"/>
      <c r="GKS70" s="51"/>
      <c r="GKT70" s="51"/>
      <c r="GKU70" s="51"/>
      <c r="GKV70" s="51"/>
      <c r="GKW70" s="51"/>
      <c r="GKX70" s="51"/>
      <c r="GKY70" s="51"/>
      <c r="GKZ70" s="51"/>
      <c r="GLA70" s="51"/>
      <c r="GLB70" s="51"/>
      <c r="GLC70" s="51"/>
      <c r="GLD70" s="51"/>
      <c r="GLE70" s="51"/>
      <c r="GLF70" s="51"/>
      <c r="GLG70" s="51"/>
      <c r="GLH70" s="51"/>
      <c r="GLI70" s="51"/>
      <c r="GLJ70" s="51"/>
      <c r="GLK70" s="51"/>
      <c r="GLL70" s="51"/>
      <c r="GLM70" s="51"/>
      <c r="GLN70" s="51"/>
      <c r="GLO70" s="51"/>
      <c r="GLP70" s="51"/>
      <c r="GLQ70" s="51"/>
      <c r="GLR70" s="51"/>
      <c r="GLS70" s="51"/>
      <c r="GLT70" s="51"/>
      <c r="GLU70" s="51"/>
      <c r="GLV70" s="51"/>
      <c r="GLW70" s="51"/>
      <c r="GLX70" s="51"/>
      <c r="GLY70" s="51"/>
      <c r="GLZ70" s="51"/>
      <c r="GMA70" s="51"/>
      <c r="GMB70" s="51"/>
      <c r="GMC70" s="51"/>
      <c r="GMD70" s="51"/>
      <c r="GME70" s="51"/>
      <c r="GMF70" s="51"/>
      <c r="GMG70" s="51"/>
      <c r="GMH70" s="51"/>
      <c r="GMI70" s="51"/>
      <c r="GMJ70" s="51"/>
      <c r="GMK70" s="51"/>
      <c r="GML70" s="51"/>
      <c r="GMM70" s="51"/>
      <c r="GMN70" s="51"/>
      <c r="GMO70" s="51"/>
      <c r="GMP70" s="51"/>
      <c r="GMQ70" s="51"/>
      <c r="GMR70" s="51"/>
      <c r="GMS70" s="51"/>
      <c r="GMT70" s="51"/>
      <c r="GMU70" s="51"/>
      <c r="GMV70" s="51"/>
      <c r="GMW70" s="51"/>
      <c r="GMX70" s="51"/>
      <c r="GMY70" s="51"/>
      <c r="GMZ70" s="51"/>
      <c r="GNA70" s="51"/>
      <c r="GNB70" s="51"/>
      <c r="GNC70" s="51"/>
      <c r="GND70" s="51"/>
      <c r="GNE70" s="51"/>
      <c r="GNF70" s="51"/>
      <c r="GNG70" s="51"/>
      <c r="GNH70" s="51"/>
      <c r="GNI70" s="51"/>
      <c r="GNJ70" s="51"/>
      <c r="GNK70" s="51"/>
      <c r="GNL70" s="51"/>
      <c r="GNM70" s="51"/>
      <c r="GNN70" s="51"/>
      <c r="GNO70" s="51"/>
      <c r="GNP70" s="51"/>
      <c r="GNQ70" s="51"/>
      <c r="GNR70" s="51"/>
      <c r="GNS70" s="51"/>
      <c r="GNT70" s="51"/>
      <c r="GNU70" s="51"/>
      <c r="GNV70" s="51"/>
      <c r="GNW70" s="51"/>
      <c r="GNX70" s="51"/>
      <c r="GNY70" s="51"/>
      <c r="GNZ70" s="51"/>
      <c r="GOA70" s="51"/>
      <c r="GOB70" s="51"/>
      <c r="GOC70" s="51"/>
      <c r="GOD70" s="51"/>
      <c r="GOE70" s="51"/>
      <c r="GOF70" s="51"/>
      <c r="GOG70" s="51"/>
      <c r="GOH70" s="51"/>
      <c r="GOI70" s="51"/>
      <c r="GOJ70" s="51"/>
      <c r="GOK70" s="51"/>
      <c r="GOL70" s="51"/>
      <c r="GOM70" s="51"/>
      <c r="GON70" s="51"/>
      <c r="GOO70" s="51"/>
      <c r="GOP70" s="51"/>
      <c r="GOQ70" s="51"/>
      <c r="GOR70" s="51"/>
      <c r="GOS70" s="51"/>
      <c r="GOT70" s="51"/>
      <c r="GOU70" s="51"/>
      <c r="GOV70" s="51"/>
      <c r="GOW70" s="51"/>
      <c r="GOX70" s="51"/>
      <c r="GOY70" s="51"/>
      <c r="GOZ70" s="51"/>
      <c r="GPA70" s="51"/>
      <c r="GPB70" s="51"/>
      <c r="GPC70" s="51"/>
      <c r="GPD70" s="51"/>
      <c r="GPE70" s="51"/>
      <c r="GPF70" s="51"/>
      <c r="GPG70" s="51"/>
      <c r="GPH70" s="51"/>
      <c r="GPI70" s="51"/>
      <c r="GPJ70" s="51"/>
      <c r="GPK70" s="51"/>
      <c r="GPL70" s="51"/>
      <c r="GPM70" s="51"/>
      <c r="GPN70" s="51"/>
      <c r="GPO70" s="51"/>
      <c r="GPP70" s="51"/>
      <c r="GPQ70" s="51"/>
      <c r="GPR70" s="51"/>
      <c r="GPS70" s="51"/>
      <c r="GPT70" s="51"/>
      <c r="GPU70" s="51"/>
      <c r="GPV70" s="51"/>
      <c r="GPW70" s="51"/>
      <c r="GPX70" s="51"/>
      <c r="GPY70" s="51"/>
      <c r="GPZ70" s="51"/>
      <c r="GQA70" s="51"/>
      <c r="GQB70" s="51"/>
      <c r="GQC70" s="51"/>
      <c r="GQD70" s="51"/>
      <c r="GQE70" s="51"/>
      <c r="GQF70" s="51"/>
      <c r="GQG70" s="51"/>
      <c r="GQH70" s="51"/>
      <c r="GQI70" s="51"/>
      <c r="GQJ70" s="51"/>
      <c r="GQK70" s="51"/>
      <c r="GQL70" s="51"/>
      <c r="GQM70" s="51"/>
      <c r="GQN70" s="51"/>
      <c r="GQO70" s="51"/>
      <c r="GQP70" s="51"/>
      <c r="GQQ70" s="51"/>
      <c r="GQR70" s="51"/>
      <c r="GQS70" s="51"/>
      <c r="GQT70" s="51"/>
      <c r="GQU70" s="51"/>
      <c r="GQV70" s="51"/>
      <c r="GQW70" s="51"/>
      <c r="GQX70" s="51"/>
      <c r="GQY70" s="51"/>
      <c r="GQZ70" s="51"/>
      <c r="GRA70" s="51"/>
      <c r="GRB70" s="51"/>
      <c r="GRC70" s="51"/>
      <c r="GRD70" s="51"/>
      <c r="GRE70" s="51"/>
      <c r="GRF70" s="51"/>
      <c r="GRG70" s="51"/>
      <c r="GRH70" s="51"/>
      <c r="GRI70" s="51"/>
      <c r="GRJ70" s="51"/>
      <c r="GRK70" s="51"/>
      <c r="GRL70" s="51"/>
      <c r="GRM70" s="51"/>
      <c r="GRN70" s="51"/>
      <c r="GRO70" s="51"/>
      <c r="GRP70" s="51"/>
      <c r="GRQ70" s="51"/>
      <c r="GRR70" s="51"/>
      <c r="GRS70" s="51"/>
      <c r="GRT70" s="51"/>
      <c r="GRU70" s="51"/>
      <c r="GRV70" s="51"/>
      <c r="GRW70" s="51"/>
      <c r="GRX70" s="51"/>
      <c r="GRY70" s="51"/>
      <c r="GRZ70" s="51"/>
      <c r="GSA70" s="51"/>
      <c r="GSB70" s="51"/>
      <c r="GSC70" s="51"/>
      <c r="GSD70" s="51"/>
      <c r="GSE70" s="51"/>
      <c r="GSF70" s="51"/>
      <c r="GSG70" s="51"/>
      <c r="GSH70" s="51"/>
      <c r="GSI70" s="51"/>
      <c r="GSJ70" s="51"/>
      <c r="GSK70" s="51"/>
      <c r="GSL70" s="51"/>
      <c r="GSM70" s="51"/>
      <c r="GSN70" s="51"/>
      <c r="GSO70" s="51"/>
      <c r="GSP70" s="51"/>
      <c r="GSQ70" s="51"/>
      <c r="GSR70" s="51"/>
      <c r="GSS70" s="51"/>
      <c r="GST70" s="51"/>
      <c r="GSU70" s="51"/>
      <c r="GSV70" s="51"/>
      <c r="GSW70" s="51"/>
      <c r="GSX70" s="51"/>
      <c r="GSY70" s="51"/>
      <c r="GSZ70" s="51"/>
      <c r="GTA70" s="51"/>
      <c r="GTB70" s="51"/>
      <c r="GTC70" s="51"/>
      <c r="GTD70" s="51"/>
      <c r="GTE70" s="51"/>
      <c r="GTF70" s="51"/>
      <c r="GTG70" s="51"/>
      <c r="GTH70" s="51"/>
      <c r="GTI70" s="51"/>
      <c r="GTJ70" s="51"/>
      <c r="GTK70" s="51"/>
      <c r="GTL70" s="51"/>
      <c r="GTM70" s="51"/>
      <c r="GTN70" s="51"/>
      <c r="GTO70" s="51"/>
      <c r="GTP70" s="51"/>
      <c r="GTQ70" s="51"/>
      <c r="GTR70" s="51"/>
      <c r="GTS70" s="51"/>
      <c r="GTT70" s="51"/>
      <c r="GTU70" s="51"/>
      <c r="GTV70" s="51"/>
      <c r="GTW70" s="51"/>
      <c r="GTX70" s="51"/>
      <c r="GTY70" s="51"/>
      <c r="GTZ70" s="51"/>
      <c r="GUA70" s="51"/>
      <c r="GUB70" s="51"/>
      <c r="GUC70" s="51"/>
      <c r="GUD70" s="51"/>
      <c r="GUE70" s="51"/>
      <c r="GUF70" s="51"/>
      <c r="GUG70" s="51"/>
      <c r="GUH70" s="51"/>
      <c r="GUI70" s="51"/>
      <c r="GUJ70" s="51"/>
      <c r="GUK70" s="51"/>
      <c r="GUL70" s="51"/>
      <c r="GUM70" s="51"/>
      <c r="GUN70" s="51"/>
      <c r="GUO70" s="51"/>
      <c r="GUP70" s="51"/>
      <c r="GUQ70" s="51"/>
      <c r="GUR70" s="51"/>
      <c r="GUS70" s="51"/>
      <c r="GUT70" s="51"/>
      <c r="GUU70" s="51"/>
      <c r="GUV70" s="51"/>
      <c r="GUW70" s="51"/>
      <c r="GUX70" s="51"/>
      <c r="GUY70" s="51"/>
      <c r="GUZ70" s="51"/>
      <c r="GVA70" s="51"/>
      <c r="GVB70" s="51"/>
      <c r="GVC70" s="51"/>
      <c r="GVD70" s="51"/>
      <c r="GVE70" s="51"/>
      <c r="GVF70" s="51"/>
      <c r="GVG70" s="51"/>
      <c r="GVH70" s="51"/>
      <c r="GVI70" s="51"/>
      <c r="GVJ70" s="51"/>
      <c r="GVK70" s="51"/>
      <c r="GVL70" s="51"/>
      <c r="GVM70" s="51"/>
      <c r="GVN70" s="51"/>
      <c r="GVO70" s="51"/>
      <c r="GVP70" s="51"/>
      <c r="GVQ70" s="51"/>
      <c r="GVR70" s="51"/>
      <c r="GVS70" s="51"/>
      <c r="GVT70" s="51"/>
      <c r="GVU70" s="51"/>
      <c r="GVV70" s="51"/>
      <c r="GVW70" s="51"/>
      <c r="GVX70" s="51"/>
      <c r="GVY70" s="51"/>
      <c r="GVZ70" s="51"/>
      <c r="GWA70" s="51"/>
      <c r="GWB70" s="51"/>
      <c r="GWC70" s="51"/>
      <c r="GWD70" s="51"/>
      <c r="GWE70" s="51"/>
      <c r="GWF70" s="51"/>
      <c r="GWG70" s="51"/>
      <c r="GWH70" s="51"/>
      <c r="GWI70" s="51"/>
      <c r="GWJ70" s="51"/>
      <c r="GWK70" s="51"/>
      <c r="GWL70" s="51"/>
      <c r="GWM70" s="51"/>
      <c r="GWN70" s="51"/>
      <c r="GWO70" s="51"/>
      <c r="GWP70" s="51"/>
      <c r="GWQ70" s="51"/>
      <c r="GWR70" s="51"/>
      <c r="GWS70" s="51"/>
      <c r="GWT70" s="51"/>
      <c r="GWU70" s="51"/>
      <c r="GWV70" s="51"/>
      <c r="GWW70" s="51"/>
      <c r="GWX70" s="51"/>
      <c r="GWY70" s="51"/>
      <c r="GWZ70" s="51"/>
      <c r="GXA70" s="51"/>
      <c r="GXB70" s="51"/>
      <c r="GXC70" s="51"/>
      <c r="GXD70" s="51"/>
      <c r="GXE70" s="51"/>
      <c r="GXF70" s="51"/>
      <c r="GXG70" s="51"/>
      <c r="GXH70" s="51"/>
      <c r="GXI70" s="51"/>
      <c r="GXJ70" s="51"/>
      <c r="GXK70" s="51"/>
      <c r="GXL70" s="51"/>
      <c r="GXM70" s="51"/>
      <c r="GXN70" s="51"/>
      <c r="GXO70" s="51"/>
      <c r="GXP70" s="51"/>
      <c r="GXQ70" s="51"/>
      <c r="GXR70" s="51"/>
      <c r="GXS70" s="51"/>
      <c r="GXT70" s="51"/>
      <c r="GXU70" s="51"/>
      <c r="GXV70" s="51"/>
      <c r="GXW70" s="51"/>
      <c r="GXX70" s="51"/>
      <c r="GXY70" s="51"/>
      <c r="GXZ70" s="51"/>
      <c r="GYA70" s="51"/>
      <c r="GYB70" s="51"/>
      <c r="GYC70" s="51"/>
      <c r="GYD70" s="51"/>
      <c r="GYE70" s="51"/>
      <c r="GYF70" s="51"/>
      <c r="GYG70" s="51"/>
      <c r="GYH70" s="51"/>
      <c r="GYI70" s="51"/>
      <c r="GYJ70" s="51"/>
      <c r="GYK70" s="51"/>
      <c r="GYL70" s="51"/>
      <c r="GYM70" s="51"/>
      <c r="GYN70" s="51"/>
      <c r="GYO70" s="51"/>
      <c r="GYP70" s="51"/>
      <c r="GYQ70" s="51"/>
      <c r="GYR70" s="51"/>
      <c r="GYS70" s="51"/>
      <c r="GYT70" s="51"/>
      <c r="GYU70" s="51"/>
      <c r="GYV70" s="51"/>
      <c r="GYW70" s="51"/>
      <c r="GYX70" s="51"/>
      <c r="GYY70" s="51"/>
      <c r="GYZ70" s="51"/>
      <c r="GZA70" s="51"/>
      <c r="GZB70" s="51"/>
      <c r="GZC70" s="51"/>
      <c r="GZD70" s="51"/>
      <c r="GZE70" s="51"/>
      <c r="GZF70" s="51"/>
      <c r="GZG70" s="51"/>
      <c r="GZH70" s="51"/>
      <c r="GZI70" s="51"/>
      <c r="GZJ70" s="51"/>
      <c r="GZK70" s="51"/>
      <c r="GZL70" s="51"/>
      <c r="GZM70" s="51"/>
      <c r="GZN70" s="51"/>
      <c r="GZO70" s="51"/>
      <c r="GZP70" s="51"/>
      <c r="GZQ70" s="51"/>
      <c r="GZR70" s="51"/>
      <c r="GZS70" s="51"/>
      <c r="GZT70" s="51"/>
      <c r="GZU70" s="51"/>
      <c r="GZV70" s="51"/>
      <c r="GZW70" s="51"/>
      <c r="GZX70" s="51"/>
      <c r="GZY70" s="51"/>
      <c r="GZZ70" s="51"/>
      <c r="HAA70" s="51"/>
      <c r="HAB70" s="51"/>
      <c r="HAC70" s="51"/>
      <c r="HAD70" s="51"/>
      <c r="HAE70" s="51"/>
      <c r="HAF70" s="51"/>
      <c r="HAG70" s="51"/>
      <c r="HAH70" s="51"/>
      <c r="HAI70" s="51"/>
      <c r="HAJ70" s="51"/>
      <c r="HAK70" s="51"/>
      <c r="HAL70" s="51"/>
      <c r="HAM70" s="51"/>
      <c r="HAN70" s="51"/>
      <c r="HAO70" s="51"/>
      <c r="HAP70" s="51"/>
      <c r="HAQ70" s="51"/>
      <c r="HAR70" s="51"/>
      <c r="HAS70" s="51"/>
      <c r="HAT70" s="51"/>
      <c r="HAU70" s="51"/>
      <c r="HAV70" s="51"/>
      <c r="HAW70" s="51"/>
      <c r="HAX70" s="51"/>
      <c r="HAY70" s="51"/>
      <c r="HAZ70" s="51"/>
      <c r="HBA70" s="51"/>
      <c r="HBB70" s="51"/>
      <c r="HBC70" s="51"/>
      <c r="HBD70" s="51"/>
      <c r="HBE70" s="51"/>
      <c r="HBF70" s="51"/>
      <c r="HBG70" s="51"/>
      <c r="HBH70" s="51"/>
      <c r="HBI70" s="51"/>
      <c r="HBJ70" s="51"/>
      <c r="HBK70" s="51"/>
      <c r="HBL70" s="51"/>
      <c r="HBM70" s="51"/>
      <c r="HBN70" s="51"/>
      <c r="HBO70" s="51"/>
      <c r="HBP70" s="51"/>
      <c r="HBQ70" s="51"/>
      <c r="HBR70" s="51"/>
      <c r="HBS70" s="51"/>
      <c r="HBT70" s="51"/>
      <c r="HBU70" s="51"/>
      <c r="HBV70" s="51"/>
      <c r="HBW70" s="51"/>
      <c r="HBX70" s="51"/>
      <c r="HBY70" s="51"/>
      <c r="HBZ70" s="51"/>
      <c r="HCA70" s="51"/>
      <c r="HCB70" s="51"/>
      <c r="HCC70" s="51"/>
      <c r="HCD70" s="51"/>
      <c r="HCE70" s="51"/>
      <c r="HCF70" s="51"/>
      <c r="HCG70" s="51"/>
      <c r="HCH70" s="51"/>
      <c r="HCI70" s="51"/>
      <c r="HCJ70" s="51"/>
      <c r="HCK70" s="51"/>
      <c r="HCL70" s="51"/>
      <c r="HCM70" s="51"/>
      <c r="HCN70" s="51"/>
      <c r="HCO70" s="51"/>
      <c r="HCP70" s="51"/>
      <c r="HCQ70" s="51"/>
      <c r="HCR70" s="51"/>
      <c r="HCS70" s="51"/>
      <c r="HCT70" s="51"/>
      <c r="HCU70" s="51"/>
      <c r="HCV70" s="51"/>
      <c r="HCW70" s="51"/>
      <c r="HCX70" s="51"/>
      <c r="HCY70" s="51"/>
      <c r="HCZ70" s="51"/>
      <c r="HDA70" s="51"/>
      <c r="HDB70" s="51"/>
      <c r="HDC70" s="51"/>
      <c r="HDD70" s="51"/>
      <c r="HDE70" s="51"/>
      <c r="HDF70" s="51"/>
      <c r="HDG70" s="51"/>
      <c r="HDH70" s="51"/>
      <c r="HDI70" s="51"/>
      <c r="HDJ70" s="51"/>
      <c r="HDK70" s="51"/>
      <c r="HDL70" s="51"/>
      <c r="HDM70" s="51"/>
      <c r="HDN70" s="51"/>
      <c r="HDO70" s="51"/>
      <c r="HDP70" s="51"/>
      <c r="HDQ70" s="51"/>
      <c r="HDR70" s="51"/>
      <c r="HDS70" s="51"/>
      <c r="HDT70" s="51"/>
      <c r="HDU70" s="51"/>
      <c r="HDV70" s="51"/>
      <c r="HDW70" s="51"/>
      <c r="HDX70" s="51"/>
      <c r="HDY70" s="51"/>
      <c r="HDZ70" s="51"/>
      <c r="HEA70" s="51"/>
      <c r="HEB70" s="51"/>
      <c r="HEC70" s="51"/>
      <c r="HED70" s="51"/>
      <c r="HEE70" s="51"/>
      <c r="HEF70" s="51"/>
      <c r="HEG70" s="51"/>
      <c r="HEH70" s="51"/>
      <c r="HEI70" s="51"/>
      <c r="HEJ70" s="51"/>
      <c r="HEK70" s="51"/>
      <c r="HEL70" s="51"/>
      <c r="HEM70" s="51"/>
      <c r="HEN70" s="51"/>
      <c r="HEO70" s="51"/>
      <c r="HEP70" s="51"/>
      <c r="HEQ70" s="51"/>
      <c r="HER70" s="51"/>
      <c r="HES70" s="51"/>
      <c r="HET70" s="51"/>
      <c r="HEU70" s="51"/>
      <c r="HEV70" s="51"/>
      <c r="HEW70" s="51"/>
      <c r="HEX70" s="51"/>
      <c r="HEY70" s="51"/>
      <c r="HEZ70" s="51"/>
      <c r="HFA70" s="51"/>
      <c r="HFB70" s="51"/>
      <c r="HFC70" s="51"/>
      <c r="HFD70" s="51"/>
      <c r="HFE70" s="51"/>
      <c r="HFF70" s="51"/>
      <c r="HFG70" s="51"/>
      <c r="HFH70" s="51"/>
      <c r="HFI70" s="51"/>
      <c r="HFJ70" s="51"/>
      <c r="HFK70" s="51"/>
      <c r="HFL70" s="51"/>
      <c r="HFM70" s="51"/>
      <c r="HFN70" s="51"/>
      <c r="HFO70" s="51"/>
      <c r="HFP70" s="51"/>
      <c r="HFQ70" s="51"/>
      <c r="HFR70" s="51"/>
      <c r="HFS70" s="51"/>
      <c r="HFT70" s="51"/>
      <c r="HFU70" s="51"/>
      <c r="HFV70" s="51"/>
      <c r="HFW70" s="51"/>
      <c r="HFX70" s="51"/>
      <c r="HFY70" s="51"/>
      <c r="HFZ70" s="51"/>
      <c r="HGA70" s="51"/>
      <c r="HGB70" s="51"/>
      <c r="HGC70" s="51"/>
      <c r="HGD70" s="51"/>
      <c r="HGE70" s="51"/>
      <c r="HGF70" s="51"/>
      <c r="HGG70" s="51"/>
      <c r="HGH70" s="51"/>
      <c r="HGI70" s="51"/>
      <c r="HGJ70" s="51"/>
      <c r="HGK70" s="51"/>
      <c r="HGL70" s="51"/>
      <c r="HGM70" s="51"/>
      <c r="HGN70" s="51"/>
      <c r="HGO70" s="51"/>
      <c r="HGP70" s="51"/>
      <c r="HGQ70" s="51"/>
      <c r="HGR70" s="51"/>
      <c r="HGS70" s="51"/>
      <c r="HGT70" s="51"/>
      <c r="HGU70" s="51"/>
      <c r="HGV70" s="51"/>
      <c r="HGW70" s="51"/>
      <c r="HGX70" s="51"/>
      <c r="HGY70" s="51"/>
      <c r="HGZ70" s="51"/>
      <c r="HHA70" s="51"/>
      <c r="HHB70" s="51"/>
      <c r="HHC70" s="51"/>
      <c r="HHD70" s="51"/>
      <c r="HHE70" s="51"/>
      <c r="HHF70" s="51"/>
      <c r="HHG70" s="51"/>
      <c r="HHH70" s="51"/>
      <c r="HHI70" s="51"/>
      <c r="HHJ70" s="51"/>
      <c r="HHK70" s="51"/>
      <c r="HHL70" s="51"/>
      <c r="HHM70" s="51"/>
      <c r="HHN70" s="51"/>
      <c r="HHO70" s="51"/>
      <c r="HHP70" s="51"/>
      <c r="HHQ70" s="51"/>
      <c r="HHR70" s="51"/>
      <c r="HHS70" s="51"/>
      <c r="HHT70" s="51"/>
      <c r="HHU70" s="51"/>
      <c r="HHV70" s="51"/>
      <c r="HHW70" s="51"/>
      <c r="HHX70" s="51"/>
      <c r="HHY70" s="51"/>
      <c r="HHZ70" s="51"/>
      <c r="HIA70" s="51"/>
      <c r="HIB70" s="51"/>
      <c r="HIC70" s="51"/>
      <c r="HID70" s="51"/>
      <c r="HIE70" s="51"/>
      <c r="HIF70" s="51"/>
      <c r="HIG70" s="51"/>
      <c r="HIH70" s="51"/>
      <c r="HII70" s="51"/>
      <c r="HIJ70" s="51"/>
      <c r="HIK70" s="51"/>
      <c r="HIL70" s="51"/>
      <c r="HIM70" s="51"/>
      <c r="HIN70" s="51"/>
      <c r="HIO70" s="51"/>
      <c r="HIP70" s="51"/>
      <c r="HIQ70" s="51"/>
      <c r="HIR70" s="51"/>
      <c r="HIS70" s="51"/>
      <c r="HIT70" s="51"/>
      <c r="HIU70" s="51"/>
      <c r="HIV70" s="51"/>
      <c r="HIW70" s="51"/>
      <c r="HIX70" s="51"/>
      <c r="HIY70" s="51"/>
      <c r="HIZ70" s="51"/>
      <c r="HJA70" s="51"/>
      <c r="HJB70" s="51"/>
      <c r="HJC70" s="51"/>
      <c r="HJD70" s="51"/>
      <c r="HJE70" s="51"/>
      <c r="HJF70" s="51"/>
      <c r="HJG70" s="51"/>
      <c r="HJH70" s="51"/>
      <c r="HJI70" s="51"/>
      <c r="HJJ70" s="51"/>
      <c r="HJK70" s="51"/>
      <c r="HJL70" s="51"/>
      <c r="HJM70" s="51"/>
      <c r="HJN70" s="51"/>
      <c r="HJO70" s="51"/>
      <c r="HJP70" s="51"/>
      <c r="HJQ70" s="51"/>
      <c r="HJR70" s="51"/>
      <c r="HJS70" s="51"/>
      <c r="HJT70" s="51"/>
      <c r="HJU70" s="51"/>
      <c r="HJV70" s="51"/>
      <c r="HJW70" s="51"/>
      <c r="HJX70" s="51"/>
      <c r="HJY70" s="51"/>
      <c r="HJZ70" s="51"/>
      <c r="HKA70" s="51"/>
      <c r="HKB70" s="51"/>
      <c r="HKC70" s="51"/>
      <c r="HKD70" s="51"/>
      <c r="HKE70" s="51"/>
      <c r="HKF70" s="51"/>
      <c r="HKG70" s="51"/>
      <c r="HKH70" s="51"/>
      <c r="HKI70" s="51"/>
      <c r="HKJ70" s="51"/>
      <c r="HKK70" s="51"/>
      <c r="HKL70" s="51"/>
      <c r="HKM70" s="51"/>
      <c r="HKN70" s="51"/>
      <c r="HKO70" s="51"/>
      <c r="HKP70" s="51"/>
      <c r="HKQ70" s="51"/>
      <c r="HKR70" s="51"/>
      <c r="HKS70" s="51"/>
      <c r="HKT70" s="51"/>
      <c r="HKU70" s="51"/>
      <c r="HKV70" s="51"/>
      <c r="HKW70" s="51"/>
      <c r="HKX70" s="51"/>
      <c r="HKY70" s="51"/>
      <c r="HKZ70" s="51"/>
      <c r="HLA70" s="51"/>
      <c r="HLB70" s="51"/>
      <c r="HLC70" s="51"/>
      <c r="HLD70" s="51"/>
      <c r="HLE70" s="51"/>
      <c r="HLF70" s="51"/>
      <c r="HLG70" s="51"/>
      <c r="HLH70" s="51"/>
      <c r="HLI70" s="51"/>
      <c r="HLJ70" s="51"/>
      <c r="HLK70" s="51"/>
      <c r="HLL70" s="51"/>
      <c r="HLM70" s="51"/>
      <c r="HLN70" s="51"/>
      <c r="HLO70" s="51"/>
      <c r="HLP70" s="51"/>
      <c r="HLQ70" s="51"/>
      <c r="HLR70" s="51"/>
      <c r="HLS70" s="51"/>
      <c r="HLT70" s="51"/>
      <c r="HLU70" s="51"/>
      <c r="HLV70" s="51"/>
      <c r="HLW70" s="51"/>
      <c r="HLX70" s="51"/>
      <c r="HLY70" s="51"/>
      <c r="HLZ70" s="51"/>
      <c r="HMA70" s="51"/>
      <c r="HMB70" s="51"/>
      <c r="HMC70" s="51"/>
      <c r="HMD70" s="51"/>
      <c r="HME70" s="51"/>
      <c r="HMF70" s="51"/>
      <c r="HMG70" s="51"/>
      <c r="HMH70" s="51"/>
      <c r="HMI70" s="51"/>
      <c r="HMJ70" s="51"/>
      <c r="HMK70" s="51"/>
      <c r="HML70" s="51"/>
      <c r="HMM70" s="51"/>
      <c r="HMN70" s="51"/>
      <c r="HMO70" s="51"/>
      <c r="HMP70" s="51"/>
      <c r="HMQ70" s="51"/>
      <c r="HMR70" s="51"/>
      <c r="HMS70" s="51"/>
      <c r="HMT70" s="51"/>
      <c r="HMU70" s="51"/>
      <c r="HMV70" s="51"/>
      <c r="HMW70" s="51"/>
      <c r="HMX70" s="51"/>
      <c r="HMY70" s="51"/>
      <c r="HMZ70" s="51"/>
      <c r="HNA70" s="51"/>
      <c r="HNB70" s="51"/>
      <c r="HNC70" s="51"/>
      <c r="HND70" s="51"/>
      <c r="HNE70" s="51"/>
      <c r="HNF70" s="51"/>
      <c r="HNG70" s="51"/>
      <c r="HNH70" s="51"/>
      <c r="HNI70" s="51"/>
      <c r="HNJ70" s="51"/>
      <c r="HNK70" s="51"/>
      <c r="HNL70" s="51"/>
      <c r="HNM70" s="51"/>
      <c r="HNN70" s="51"/>
      <c r="HNO70" s="51"/>
      <c r="HNP70" s="51"/>
      <c r="HNQ70" s="51"/>
      <c r="HNR70" s="51"/>
      <c r="HNS70" s="51"/>
      <c r="HNT70" s="51"/>
      <c r="HNU70" s="51"/>
      <c r="HNV70" s="51"/>
      <c r="HNW70" s="51"/>
      <c r="HNX70" s="51"/>
      <c r="HNY70" s="51"/>
      <c r="HNZ70" s="51"/>
      <c r="HOA70" s="51"/>
      <c r="HOB70" s="51"/>
      <c r="HOC70" s="51"/>
      <c r="HOD70" s="51"/>
      <c r="HOE70" s="51"/>
      <c r="HOF70" s="51"/>
      <c r="HOG70" s="51"/>
      <c r="HOH70" s="51"/>
      <c r="HOI70" s="51"/>
      <c r="HOJ70" s="51"/>
      <c r="HOK70" s="51"/>
      <c r="HOL70" s="51"/>
      <c r="HOM70" s="51"/>
      <c r="HON70" s="51"/>
      <c r="HOO70" s="51"/>
      <c r="HOP70" s="51"/>
      <c r="HOQ70" s="51"/>
      <c r="HOR70" s="51"/>
      <c r="HOS70" s="51"/>
      <c r="HOT70" s="51"/>
      <c r="HOU70" s="51"/>
      <c r="HOV70" s="51"/>
      <c r="HOW70" s="51"/>
      <c r="HOX70" s="51"/>
      <c r="HOY70" s="51"/>
      <c r="HOZ70" s="51"/>
      <c r="HPA70" s="51"/>
      <c r="HPB70" s="51"/>
      <c r="HPC70" s="51"/>
      <c r="HPD70" s="51"/>
      <c r="HPE70" s="51"/>
      <c r="HPF70" s="51"/>
      <c r="HPG70" s="51"/>
      <c r="HPH70" s="51"/>
      <c r="HPI70" s="51"/>
      <c r="HPJ70" s="51"/>
      <c r="HPK70" s="51"/>
      <c r="HPL70" s="51"/>
      <c r="HPM70" s="51"/>
      <c r="HPN70" s="51"/>
      <c r="HPO70" s="51"/>
      <c r="HPP70" s="51"/>
      <c r="HPQ70" s="51"/>
      <c r="HPR70" s="51"/>
      <c r="HPS70" s="51"/>
      <c r="HPT70" s="51"/>
      <c r="HPU70" s="51"/>
      <c r="HPV70" s="51"/>
      <c r="HPW70" s="51"/>
      <c r="HPX70" s="51"/>
      <c r="HPY70" s="51"/>
      <c r="HPZ70" s="51"/>
      <c r="HQA70" s="51"/>
      <c r="HQB70" s="51"/>
      <c r="HQC70" s="51"/>
      <c r="HQD70" s="51"/>
      <c r="HQE70" s="51"/>
      <c r="HQF70" s="51"/>
      <c r="HQG70" s="51"/>
      <c r="HQH70" s="51"/>
      <c r="HQI70" s="51"/>
      <c r="HQJ70" s="51"/>
      <c r="HQK70" s="51"/>
      <c r="HQL70" s="51"/>
      <c r="HQM70" s="51"/>
      <c r="HQN70" s="51"/>
      <c r="HQO70" s="51"/>
      <c r="HQP70" s="51"/>
      <c r="HQQ70" s="51"/>
      <c r="HQR70" s="51"/>
      <c r="HQS70" s="51"/>
      <c r="HQT70" s="51"/>
      <c r="HQU70" s="51"/>
      <c r="HQV70" s="51"/>
      <c r="HQW70" s="51"/>
      <c r="HQX70" s="51"/>
      <c r="HQY70" s="51"/>
      <c r="HQZ70" s="51"/>
      <c r="HRA70" s="51"/>
      <c r="HRB70" s="51"/>
      <c r="HRC70" s="51"/>
      <c r="HRD70" s="51"/>
      <c r="HRE70" s="51"/>
      <c r="HRF70" s="51"/>
      <c r="HRG70" s="51"/>
      <c r="HRH70" s="51"/>
      <c r="HRI70" s="51"/>
      <c r="HRJ70" s="51"/>
      <c r="HRK70" s="51"/>
      <c r="HRL70" s="51"/>
      <c r="HRM70" s="51"/>
      <c r="HRN70" s="51"/>
      <c r="HRO70" s="51"/>
      <c r="HRP70" s="51"/>
      <c r="HRQ70" s="51"/>
      <c r="HRR70" s="51"/>
      <c r="HRS70" s="51"/>
      <c r="HRT70" s="51"/>
      <c r="HRU70" s="51"/>
      <c r="HRV70" s="51"/>
      <c r="HRW70" s="51"/>
      <c r="HRX70" s="51"/>
      <c r="HRY70" s="51"/>
      <c r="HRZ70" s="51"/>
      <c r="HSA70" s="51"/>
      <c r="HSB70" s="51"/>
      <c r="HSC70" s="51"/>
      <c r="HSD70" s="51"/>
      <c r="HSE70" s="51"/>
      <c r="HSF70" s="51"/>
      <c r="HSG70" s="51"/>
      <c r="HSH70" s="51"/>
      <c r="HSI70" s="51"/>
      <c r="HSJ70" s="51"/>
      <c r="HSK70" s="51"/>
      <c r="HSL70" s="51"/>
      <c r="HSM70" s="51"/>
      <c r="HSN70" s="51"/>
      <c r="HSO70" s="51"/>
      <c r="HSP70" s="51"/>
      <c r="HSQ70" s="51"/>
      <c r="HSR70" s="51"/>
      <c r="HSS70" s="51"/>
      <c r="HST70" s="51"/>
      <c r="HSU70" s="51"/>
      <c r="HSV70" s="51"/>
      <c r="HSW70" s="51"/>
      <c r="HSX70" s="51"/>
      <c r="HSY70" s="51"/>
      <c r="HSZ70" s="51"/>
      <c r="HTA70" s="51"/>
      <c r="HTB70" s="51"/>
      <c r="HTC70" s="51"/>
      <c r="HTD70" s="51"/>
      <c r="HTE70" s="51"/>
      <c r="HTF70" s="51"/>
      <c r="HTG70" s="51"/>
      <c r="HTH70" s="51"/>
      <c r="HTI70" s="51"/>
      <c r="HTJ70" s="51"/>
      <c r="HTK70" s="51"/>
      <c r="HTL70" s="51"/>
      <c r="HTM70" s="51"/>
      <c r="HTN70" s="51"/>
      <c r="HTO70" s="51"/>
      <c r="HTP70" s="51"/>
      <c r="HTQ70" s="51"/>
      <c r="HTR70" s="51"/>
      <c r="HTS70" s="51"/>
      <c r="HTT70" s="51"/>
      <c r="HTU70" s="51"/>
      <c r="HTV70" s="51"/>
      <c r="HTW70" s="51"/>
      <c r="HTX70" s="51"/>
      <c r="HTY70" s="51"/>
      <c r="HTZ70" s="51"/>
      <c r="HUA70" s="51"/>
      <c r="HUB70" s="51"/>
      <c r="HUC70" s="51"/>
      <c r="HUD70" s="51"/>
      <c r="HUE70" s="51"/>
      <c r="HUF70" s="51"/>
      <c r="HUG70" s="51"/>
      <c r="HUH70" s="51"/>
      <c r="HUI70" s="51"/>
      <c r="HUJ70" s="51"/>
      <c r="HUK70" s="51"/>
      <c r="HUL70" s="51"/>
      <c r="HUM70" s="51"/>
      <c r="HUN70" s="51"/>
      <c r="HUO70" s="51"/>
      <c r="HUP70" s="51"/>
      <c r="HUQ70" s="51"/>
      <c r="HUR70" s="51"/>
      <c r="HUS70" s="51"/>
      <c r="HUT70" s="51"/>
      <c r="HUU70" s="51"/>
      <c r="HUV70" s="51"/>
      <c r="HUW70" s="51"/>
      <c r="HUX70" s="51"/>
      <c r="HUY70" s="51"/>
      <c r="HUZ70" s="51"/>
      <c r="HVA70" s="51"/>
      <c r="HVB70" s="51"/>
      <c r="HVC70" s="51"/>
      <c r="HVD70" s="51"/>
      <c r="HVE70" s="51"/>
      <c r="HVF70" s="51"/>
      <c r="HVG70" s="51"/>
      <c r="HVH70" s="51"/>
      <c r="HVI70" s="51"/>
      <c r="HVJ70" s="51"/>
      <c r="HVK70" s="51"/>
      <c r="HVL70" s="51"/>
      <c r="HVM70" s="51"/>
      <c r="HVN70" s="51"/>
      <c r="HVO70" s="51"/>
      <c r="HVP70" s="51"/>
      <c r="HVQ70" s="51"/>
      <c r="HVR70" s="51"/>
      <c r="HVS70" s="51"/>
      <c r="HVT70" s="51"/>
      <c r="HVU70" s="51"/>
      <c r="HVV70" s="51"/>
      <c r="HVW70" s="51"/>
      <c r="HVX70" s="51"/>
      <c r="HVY70" s="51"/>
      <c r="HVZ70" s="51"/>
      <c r="HWA70" s="51"/>
      <c r="HWB70" s="51"/>
      <c r="HWC70" s="51"/>
      <c r="HWD70" s="51"/>
      <c r="HWE70" s="51"/>
      <c r="HWF70" s="51"/>
      <c r="HWG70" s="51"/>
      <c r="HWH70" s="51"/>
      <c r="HWI70" s="51"/>
      <c r="HWJ70" s="51"/>
      <c r="HWK70" s="51"/>
      <c r="HWL70" s="51"/>
      <c r="HWM70" s="51"/>
      <c r="HWN70" s="51"/>
      <c r="HWO70" s="51"/>
      <c r="HWP70" s="51"/>
      <c r="HWQ70" s="51"/>
      <c r="HWR70" s="51"/>
      <c r="HWS70" s="51"/>
      <c r="HWT70" s="51"/>
      <c r="HWU70" s="51"/>
      <c r="HWV70" s="51"/>
      <c r="HWW70" s="51"/>
      <c r="HWX70" s="51"/>
      <c r="HWY70" s="51"/>
      <c r="HWZ70" s="51"/>
      <c r="HXA70" s="51"/>
      <c r="HXB70" s="51"/>
      <c r="HXC70" s="51"/>
      <c r="HXD70" s="51"/>
      <c r="HXE70" s="51"/>
      <c r="HXF70" s="51"/>
      <c r="HXG70" s="51"/>
      <c r="HXH70" s="51"/>
      <c r="HXI70" s="51"/>
      <c r="HXJ70" s="51"/>
      <c r="HXK70" s="51"/>
      <c r="HXL70" s="51"/>
      <c r="HXM70" s="51"/>
      <c r="HXN70" s="51"/>
      <c r="HXO70" s="51"/>
      <c r="HXP70" s="51"/>
      <c r="HXQ70" s="51"/>
      <c r="HXR70" s="51"/>
      <c r="HXS70" s="51"/>
      <c r="HXT70" s="51"/>
      <c r="HXU70" s="51"/>
      <c r="HXV70" s="51"/>
      <c r="HXW70" s="51"/>
      <c r="HXX70" s="51"/>
      <c r="HXY70" s="51"/>
      <c r="HXZ70" s="51"/>
      <c r="HYA70" s="51"/>
      <c r="HYB70" s="51"/>
      <c r="HYC70" s="51"/>
      <c r="HYD70" s="51"/>
      <c r="HYE70" s="51"/>
      <c r="HYF70" s="51"/>
      <c r="HYG70" s="51"/>
      <c r="HYH70" s="51"/>
      <c r="HYI70" s="51"/>
      <c r="HYJ70" s="51"/>
      <c r="HYK70" s="51"/>
      <c r="HYL70" s="51"/>
      <c r="HYM70" s="51"/>
      <c r="HYN70" s="51"/>
      <c r="HYO70" s="51"/>
      <c r="HYP70" s="51"/>
      <c r="HYQ70" s="51"/>
      <c r="HYR70" s="51"/>
      <c r="HYS70" s="51"/>
      <c r="HYT70" s="51"/>
      <c r="HYU70" s="51"/>
      <c r="HYV70" s="51"/>
      <c r="HYW70" s="51"/>
      <c r="HYX70" s="51"/>
      <c r="HYY70" s="51"/>
      <c r="HYZ70" s="51"/>
      <c r="HZA70" s="51"/>
      <c r="HZB70" s="51"/>
      <c r="HZC70" s="51"/>
      <c r="HZD70" s="51"/>
      <c r="HZE70" s="51"/>
      <c r="HZF70" s="51"/>
      <c r="HZG70" s="51"/>
      <c r="HZH70" s="51"/>
      <c r="HZI70" s="51"/>
      <c r="HZJ70" s="51"/>
      <c r="HZK70" s="51"/>
      <c r="HZL70" s="51"/>
      <c r="HZM70" s="51"/>
      <c r="HZN70" s="51"/>
      <c r="HZO70" s="51"/>
      <c r="HZP70" s="51"/>
      <c r="HZQ70" s="51"/>
      <c r="HZR70" s="51"/>
      <c r="HZS70" s="51"/>
      <c r="HZT70" s="51"/>
      <c r="HZU70" s="51"/>
      <c r="HZV70" s="51"/>
      <c r="HZW70" s="51"/>
      <c r="HZX70" s="51"/>
      <c r="HZY70" s="51"/>
      <c r="HZZ70" s="51"/>
      <c r="IAA70" s="51"/>
      <c r="IAB70" s="51"/>
      <c r="IAC70" s="51"/>
      <c r="IAD70" s="51"/>
      <c r="IAE70" s="51"/>
      <c r="IAF70" s="51"/>
      <c r="IAG70" s="51"/>
      <c r="IAH70" s="51"/>
      <c r="IAI70" s="51"/>
      <c r="IAJ70" s="51"/>
      <c r="IAK70" s="51"/>
      <c r="IAL70" s="51"/>
      <c r="IAM70" s="51"/>
      <c r="IAN70" s="51"/>
      <c r="IAO70" s="51"/>
      <c r="IAP70" s="51"/>
      <c r="IAQ70" s="51"/>
      <c r="IAR70" s="51"/>
      <c r="IAS70" s="51"/>
      <c r="IAT70" s="51"/>
      <c r="IAU70" s="51"/>
      <c r="IAV70" s="51"/>
      <c r="IAW70" s="51"/>
      <c r="IAX70" s="51"/>
      <c r="IAY70" s="51"/>
      <c r="IAZ70" s="51"/>
      <c r="IBA70" s="51"/>
      <c r="IBB70" s="51"/>
      <c r="IBC70" s="51"/>
      <c r="IBD70" s="51"/>
      <c r="IBE70" s="51"/>
      <c r="IBF70" s="51"/>
      <c r="IBG70" s="51"/>
      <c r="IBH70" s="51"/>
      <c r="IBI70" s="51"/>
      <c r="IBJ70" s="51"/>
      <c r="IBK70" s="51"/>
      <c r="IBL70" s="51"/>
      <c r="IBM70" s="51"/>
      <c r="IBN70" s="51"/>
      <c r="IBO70" s="51"/>
      <c r="IBP70" s="51"/>
      <c r="IBQ70" s="51"/>
      <c r="IBR70" s="51"/>
      <c r="IBS70" s="51"/>
      <c r="IBT70" s="51"/>
      <c r="IBU70" s="51"/>
      <c r="IBV70" s="51"/>
      <c r="IBW70" s="51"/>
      <c r="IBX70" s="51"/>
      <c r="IBY70" s="51"/>
      <c r="IBZ70" s="51"/>
      <c r="ICA70" s="51"/>
      <c r="ICB70" s="51"/>
      <c r="ICC70" s="51"/>
      <c r="ICD70" s="51"/>
      <c r="ICE70" s="51"/>
      <c r="ICF70" s="51"/>
      <c r="ICG70" s="51"/>
      <c r="ICH70" s="51"/>
      <c r="ICI70" s="51"/>
      <c r="ICJ70" s="51"/>
      <c r="ICK70" s="51"/>
      <c r="ICL70" s="51"/>
      <c r="ICM70" s="51"/>
      <c r="ICN70" s="51"/>
      <c r="ICO70" s="51"/>
      <c r="ICP70" s="51"/>
      <c r="ICQ70" s="51"/>
      <c r="ICR70" s="51"/>
      <c r="ICS70" s="51"/>
      <c r="ICT70" s="51"/>
      <c r="ICU70" s="51"/>
      <c r="ICV70" s="51"/>
      <c r="ICW70" s="51"/>
      <c r="ICX70" s="51"/>
      <c r="ICY70" s="51"/>
      <c r="ICZ70" s="51"/>
      <c r="IDA70" s="51"/>
      <c r="IDB70" s="51"/>
      <c r="IDC70" s="51"/>
      <c r="IDD70" s="51"/>
      <c r="IDE70" s="51"/>
      <c r="IDF70" s="51"/>
      <c r="IDG70" s="51"/>
      <c r="IDH70" s="51"/>
      <c r="IDI70" s="51"/>
      <c r="IDJ70" s="51"/>
      <c r="IDK70" s="51"/>
      <c r="IDL70" s="51"/>
      <c r="IDM70" s="51"/>
      <c r="IDN70" s="51"/>
      <c r="IDO70" s="51"/>
      <c r="IDP70" s="51"/>
      <c r="IDQ70" s="51"/>
      <c r="IDR70" s="51"/>
      <c r="IDS70" s="51"/>
      <c r="IDT70" s="51"/>
      <c r="IDU70" s="51"/>
      <c r="IDV70" s="51"/>
      <c r="IDW70" s="51"/>
      <c r="IDX70" s="51"/>
      <c r="IDY70" s="51"/>
      <c r="IDZ70" s="51"/>
      <c r="IEA70" s="51"/>
      <c r="IEB70" s="51"/>
      <c r="IEC70" s="51"/>
      <c r="IED70" s="51"/>
      <c r="IEE70" s="51"/>
      <c r="IEF70" s="51"/>
      <c r="IEG70" s="51"/>
      <c r="IEH70" s="51"/>
      <c r="IEI70" s="51"/>
      <c r="IEJ70" s="51"/>
      <c r="IEK70" s="51"/>
      <c r="IEL70" s="51"/>
      <c r="IEM70" s="51"/>
      <c r="IEN70" s="51"/>
      <c r="IEO70" s="51"/>
      <c r="IEP70" s="51"/>
      <c r="IEQ70" s="51"/>
      <c r="IER70" s="51"/>
      <c r="IES70" s="51"/>
      <c r="IET70" s="51"/>
      <c r="IEU70" s="51"/>
      <c r="IEV70" s="51"/>
      <c r="IEW70" s="51"/>
      <c r="IEX70" s="51"/>
      <c r="IEY70" s="51"/>
      <c r="IEZ70" s="51"/>
      <c r="IFA70" s="51"/>
      <c r="IFB70" s="51"/>
      <c r="IFC70" s="51"/>
      <c r="IFD70" s="51"/>
      <c r="IFE70" s="51"/>
      <c r="IFF70" s="51"/>
      <c r="IFG70" s="51"/>
      <c r="IFH70" s="51"/>
      <c r="IFI70" s="51"/>
      <c r="IFJ70" s="51"/>
      <c r="IFK70" s="51"/>
      <c r="IFL70" s="51"/>
      <c r="IFM70" s="51"/>
      <c r="IFN70" s="51"/>
      <c r="IFO70" s="51"/>
      <c r="IFP70" s="51"/>
      <c r="IFQ70" s="51"/>
      <c r="IFR70" s="51"/>
      <c r="IFS70" s="51"/>
      <c r="IFT70" s="51"/>
      <c r="IFU70" s="51"/>
      <c r="IFV70" s="51"/>
      <c r="IFW70" s="51"/>
      <c r="IFX70" s="51"/>
      <c r="IFY70" s="51"/>
      <c r="IFZ70" s="51"/>
      <c r="IGA70" s="51"/>
      <c r="IGB70" s="51"/>
      <c r="IGC70" s="51"/>
      <c r="IGD70" s="51"/>
      <c r="IGE70" s="51"/>
      <c r="IGF70" s="51"/>
      <c r="IGG70" s="51"/>
      <c r="IGH70" s="51"/>
      <c r="IGI70" s="51"/>
      <c r="IGJ70" s="51"/>
      <c r="IGK70" s="51"/>
      <c r="IGL70" s="51"/>
      <c r="IGM70" s="51"/>
      <c r="IGN70" s="51"/>
      <c r="IGO70" s="51"/>
      <c r="IGP70" s="51"/>
      <c r="IGQ70" s="51"/>
      <c r="IGR70" s="51"/>
      <c r="IGS70" s="51"/>
      <c r="IGT70" s="51"/>
      <c r="IGU70" s="51"/>
      <c r="IGV70" s="51"/>
      <c r="IGW70" s="51"/>
      <c r="IGX70" s="51"/>
      <c r="IGY70" s="51"/>
      <c r="IGZ70" s="51"/>
      <c r="IHA70" s="51"/>
      <c r="IHB70" s="51"/>
      <c r="IHC70" s="51"/>
      <c r="IHD70" s="51"/>
      <c r="IHE70" s="51"/>
      <c r="IHF70" s="51"/>
      <c r="IHG70" s="51"/>
      <c r="IHH70" s="51"/>
      <c r="IHI70" s="51"/>
      <c r="IHJ70" s="51"/>
      <c r="IHK70" s="51"/>
      <c r="IHL70" s="51"/>
      <c r="IHM70" s="51"/>
      <c r="IHN70" s="51"/>
      <c r="IHO70" s="51"/>
      <c r="IHP70" s="51"/>
      <c r="IHQ70" s="51"/>
      <c r="IHR70" s="51"/>
      <c r="IHS70" s="51"/>
      <c r="IHT70" s="51"/>
      <c r="IHU70" s="51"/>
      <c r="IHV70" s="51"/>
      <c r="IHW70" s="51"/>
      <c r="IHX70" s="51"/>
      <c r="IHY70" s="51"/>
      <c r="IHZ70" s="51"/>
      <c r="IIA70" s="51"/>
      <c r="IIB70" s="51"/>
      <c r="IIC70" s="51"/>
      <c r="IID70" s="51"/>
      <c r="IIE70" s="51"/>
      <c r="IIF70" s="51"/>
      <c r="IIG70" s="51"/>
      <c r="IIH70" s="51"/>
      <c r="III70" s="51"/>
      <c r="IIJ70" s="51"/>
      <c r="IIK70" s="51"/>
      <c r="IIL70" s="51"/>
      <c r="IIM70" s="51"/>
      <c r="IIN70" s="51"/>
      <c r="IIO70" s="51"/>
      <c r="IIP70" s="51"/>
      <c r="IIQ70" s="51"/>
      <c r="IIR70" s="51"/>
      <c r="IIS70" s="51"/>
      <c r="IIT70" s="51"/>
      <c r="IIU70" s="51"/>
      <c r="IIV70" s="51"/>
      <c r="IIW70" s="51"/>
      <c r="IIX70" s="51"/>
      <c r="IIY70" s="51"/>
      <c r="IIZ70" s="51"/>
      <c r="IJA70" s="51"/>
      <c r="IJB70" s="51"/>
      <c r="IJC70" s="51"/>
      <c r="IJD70" s="51"/>
      <c r="IJE70" s="51"/>
      <c r="IJF70" s="51"/>
      <c r="IJG70" s="51"/>
      <c r="IJH70" s="51"/>
      <c r="IJI70" s="51"/>
      <c r="IJJ70" s="51"/>
      <c r="IJK70" s="51"/>
      <c r="IJL70" s="51"/>
      <c r="IJM70" s="51"/>
      <c r="IJN70" s="51"/>
      <c r="IJO70" s="51"/>
      <c r="IJP70" s="51"/>
      <c r="IJQ70" s="51"/>
      <c r="IJR70" s="51"/>
      <c r="IJS70" s="51"/>
      <c r="IJT70" s="51"/>
      <c r="IJU70" s="51"/>
      <c r="IJV70" s="51"/>
      <c r="IJW70" s="51"/>
      <c r="IJX70" s="51"/>
      <c r="IJY70" s="51"/>
      <c r="IJZ70" s="51"/>
      <c r="IKA70" s="51"/>
      <c r="IKB70" s="51"/>
      <c r="IKC70" s="51"/>
      <c r="IKD70" s="51"/>
      <c r="IKE70" s="51"/>
      <c r="IKF70" s="51"/>
      <c r="IKG70" s="51"/>
      <c r="IKH70" s="51"/>
      <c r="IKI70" s="51"/>
      <c r="IKJ70" s="51"/>
      <c r="IKK70" s="51"/>
      <c r="IKL70" s="51"/>
      <c r="IKM70" s="51"/>
      <c r="IKN70" s="51"/>
      <c r="IKO70" s="51"/>
      <c r="IKP70" s="51"/>
      <c r="IKQ70" s="51"/>
      <c r="IKR70" s="51"/>
      <c r="IKS70" s="51"/>
      <c r="IKT70" s="51"/>
      <c r="IKU70" s="51"/>
      <c r="IKV70" s="51"/>
      <c r="IKW70" s="51"/>
      <c r="IKX70" s="51"/>
      <c r="IKY70" s="51"/>
      <c r="IKZ70" s="51"/>
      <c r="ILA70" s="51"/>
      <c r="ILB70" s="51"/>
      <c r="ILC70" s="51"/>
      <c r="ILD70" s="51"/>
      <c r="ILE70" s="51"/>
      <c r="ILF70" s="51"/>
      <c r="ILG70" s="51"/>
      <c r="ILH70" s="51"/>
      <c r="ILI70" s="51"/>
      <c r="ILJ70" s="51"/>
      <c r="ILK70" s="51"/>
      <c r="ILL70" s="51"/>
      <c r="ILM70" s="51"/>
      <c r="ILN70" s="51"/>
      <c r="ILO70" s="51"/>
      <c r="ILP70" s="51"/>
      <c r="ILQ70" s="51"/>
      <c r="ILR70" s="51"/>
      <c r="ILS70" s="51"/>
      <c r="ILT70" s="51"/>
      <c r="ILU70" s="51"/>
      <c r="ILV70" s="51"/>
      <c r="ILW70" s="51"/>
      <c r="ILX70" s="51"/>
      <c r="ILY70" s="51"/>
      <c r="ILZ70" s="51"/>
      <c r="IMA70" s="51"/>
      <c r="IMB70" s="51"/>
      <c r="IMC70" s="51"/>
      <c r="IMD70" s="51"/>
      <c r="IME70" s="51"/>
      <c r="IMF70" s="51"/>
      <c r="IMG70" s="51"/>
      <c r="IMH70" s="51"/>
      <c r="IMI70" s="51"/>
      <c r="IMJ70" s="51"/>
      <c r="IMK70" s="51"/>
      <c r="IML70" s="51"/>
      <c r="IMM70" s="51"/>
      <c r="IMN70" s="51"/>
      <c r="IMO70" s="51"/>
      <c r="IMP70" s="51"/>
      <c r="IMQ70" s="51"/>
      <c r="IMR70" s="51"/>
      <c r="IMS70" s="51"/>
      <c r="IMT70" s="51"/>
      <c r="IMU70" s="51"/>
      <c r="IMV70" s="51"/>
      <c r="IMW70" s="51"/>
      <c r="IMX70" s="51"/>
      <c r="IMY70" s="51"/>
      <c r="IMZ70" s="51"/>
      <c r="INA70" s="51"/>
      <c r="INB70" s="51"/>
      <c r="INC70" s="51"/>
      <c r="IND70" s="51"/>
      <c r="INE70" s="51"/>
      <c r="INF70" s="51"/>
      <c r="ING70" s="51"/>
      <c r="INH70" s="51"/>
      <c r="INI70" s="51"/>
      <c r="INJ70" s="51"/>
      <c r="INK70" s="51"/>
      <c r="INL70" s="51"/>
      <c r="INM70" s="51"/>
      <c r="INN70" s="51"/>
      <c r="INO70" s="51"/>
      <c r="INP70" s="51"/>
      <c r="INQ70" s="51"/>
      <c r="INR70" s="51"/>
      <c r="INS70" s="51"/>
      <c r="INT70" s="51"/>
      <c r="INU70" s="51"/>
      <c r="INV70" s="51"/>
      <c r="INW70" s="51"/>
      <c r="INX70" s="51"/>
      <c r="INY70" s="51"/>
      <c r="INZ70" s="51"/>
      <c r="IOA70" s="51"/>
      <c r="IOB70" s="51"/>
      <c r="IOC70" s="51"/>
      <c r="IOD70" s="51"/>
      <c r="IOE70" s="51"/>
      <c r="IOF70" s="51"/>
      <c r="IOG70" s="51"/>
      <c r="IOH70" s="51"/>
      <c r="IOI70" s="51"/>
      <c r="IOJ70" s="51"/>
      <c r="IOK70" s="51"/>
      <c r="IOL70" s="51"/>
      <c r="IOM70" s="51"/>
      <c r="ION70" s="51"/>
      <c r="IOO70" s="51"/>
      <c r="IOP70" s="51"/>
      <c r="IOQ70" s="51"/>
      <c r="IOR70" s="51"/>
      <c r="IOS70" s="51"/>
      <c r="IOT70" s="51"/>
      <c r="IOU70" s="51"/>
      <c r="IOV70" s="51"/>
      <c r="IOW70" s="51"/>
      <c r="IOX70" s="51"/>
      <c r="IOY70" s="51"/>
      <c r="IOZ70" s="51"/>
      <c r="IPA70" s="51"/>
      <c r="IPB70" s="51"/>
      <c r="IPC70" s="51"/>
      <c r="IPD70" s="51"/>
      <c r="IPE70" s="51"/>
      <c r="IPF70" s="51"/>
      <c r="IPG70" s="51"/>
      <c r="IPH70" s="51"/>
      <c r="IPI70" s="51"/>
      <c r="IPJ70" s="51"/>
      <c r="IPK70" s="51"/>
      <c r="IPL70" s="51"/>
      <c r="IPM70" s="51"/>
      <c r="IPN70" s="51"/>
      <c r="IPO70" s="51"/>
      <c r="IPP70" s="51"/>
      <c r="IPQ70" s="51"/>
      <c r="IPR70" s="51"/>
      <c r="IPS70" s="51"/>
      <c r="IPT70" s="51"/>
      <c r="IPU70" s="51"/>
      <c r="IPV70" s="51"/>
      <c r="IPW70" s="51"/>
      <c r="IPX70" s="51"/>
      <c r="IPY70" s="51"/>
      <c r="IPZ70" s="51"/>
      <c r="IQA70" s="51"/>
      <c r="IQB70" s="51"/>
      <c r="IQC70" s="51"/>
      <c r="IQD70" s="51"/>
      <c r="IQE70" s="51"/>
      <c r="IQF70" s="51"/>
      <c r="IQG70" s="51"/>
      <c r="IQH70" s="51"/>
      <c r="IQI70" s="51"/>
      <c r="IQJ70" s="51"/>
      <c r="IQK70" s="51"/>
      <c r="IQL70" s="51"/>
      <c r="IQM70" s="51"/>
      <c r="IQN70" s="51"/>
      <c r="IQO70" s="51"/>
      <c r="IQP70" s="51"/>
      <c r="IQQ70" s="51"/>
      <c r="IQR70" s="51"/>
      <c r="IQS70" s="51"/>
      <c r="IQT70" s="51"/>
      <c r="IQU70" s="51"/>
      <c r="IQV70" s="51"/>
      <c r="IQW70" s="51"/>
      <c r="IQX70" s="51"/>
      <c r="IQY70" s="51"/>
      <c r="IQZ70" s="51"/>
      <c r="IRA70" s="51"/>
      <c r="IRB70" s="51"/>
      <c r="IRC70" s="51"/>
      <c r="IRD70" s="51"/>
      <c r="IRE70" s="51"/>
      <c r="IRF70" s="51"/>
      <c r="IRG70" s="51"/>
      <c r="IRH70" s="51"/>
      <c r="IRI70" s="51"/>
      <c r="IRJ70" s="51"/>
      <c r="IRK70" s="51"/>
      <c r="IRL70" s="51"/>
      <c r="IRM70" s="51"/>
      <c r="IRN70" s="51"/>
      <c r="IRO70" s="51"/>
      <c r="IRP70" s="51"/>
      <c r="IRQ70" s="51"/>
      <c r="IRR70" s="51"/>
      <c r="IRS70" s="51"/>
      <c r="IRT70" s="51"/>
      <c r="IRU70" s="51"/>
      <c r="IRV70" s="51"/>
      <c r="IRW70" s="51"/>
      <c r="IRX70" s="51"/>
      <c r="IRY70" s="51"/>
      <c r="IRZ70" s="51"/>
      <c r="ISA70" s="51"/>
      <c r="ISB70" s="51"/>
      <c r="ISC70" s="51"/>
      <c r="ISD70" s="51"/>
      <c r="ISE70" s="51"/>
      <c r="ISF70" s="51"/>
      <c r="ISG70" s="51"/>
      <c r="ISH70" s="51"/>
      <c r="ISI70" s="51"/>
      <c r="ISJ70" s="51"/>
      <c r="ISK70" s="51"/>
      <c r="ISL70" s="51"/>
      <c r="ISM70" s="51"/>
      <c r="ISN70" s="51"/>
      <c r="ISO70" s="51"/>
      <c r="ISP70" s="51"/>
      <c r="ISQ70" s="51"/>
      <c r="ISR70" s="51"/>
      <c r="ISS70" s="51"/>
      <c r="IST70" s="51"/>
      <c r="ISU70" s="51"/>
      <c r="ISV70" s="51"/>
      <c r="ISW70" s="51"/>
      <c r="ISX70" s="51"/>
      <c r="ISY70" s="51"/>
      <c r="ISZ70" s="51"/>
      <c r="ITA70" s="51"/>
      <c r="ITB70" s="51"/>
      <c r="ITC70" s="51"/>
      <c r="ITD70" s="51"/>
      <c r="ITE70" s="51"/>
      <c r="ITF70" s="51"/>
      <c r="ITG70" s="51"/>
      <c r="ITH70" s="51"/>
      <c r="ITI70" s="51"/>
      <c r="ITJ70" s="51"/>
      <c r="ITK70" s="51"/>
      <c r="ITL70" s="51"/>
      <c r="ITM70" s="51"/>
      <c r="ITN70" s="51"/>
      <c r="ITO70" s="51"/>
      <c r="ITP70" s="51"/>
      <c r="ITQ70" s="51"/>
      <c r="ITR70" s="51"/>
      <c r="ITS70" s="51"/>
      <c r="ITT70" s="51"/>
      <c r="ITU70" s="51"/>
      <c r="ITV70" s="51"/>
      <c r="ITW70" s="51"/>
      <c r="ITX70" s="51"/>
      <c r="ITY70" s="51"/>
      <c r="ITZ70" s="51"/>
      <c r="IUA70" s="51"/>
      <c r="IUB70" s="51"/>
      <c r="IUC70" s="51"/>
      <c r="IUD70" s="51"/>
      <c r="IUE70" s="51"/>
      <c r="IUF70" s="51"/>
      <c r="IUG70" s="51"/>
      <c r="IUH70" s="51"/>
      <c r="IUI70" s="51"/>
      <c r="IUJ70" s="51"/>
      <c r="IUK70" s="51"/>
      <c r="IUL70" s="51"/>
      <c r="IUM70" s="51"/>
      <c r="IUN70" s="51"/>
      <c r="IUO70" s="51"/>
      <c r="IUP70" s="51"/>
      <c r="IUQ70" s="51"/>
      <c r="IUR70" s="51"/>
      <c r="IUS70" s="51"/>
      <c r="IUT70" s="51"/>
      <c r="IUU70" s="51"/>
      <c r="IUV70" s="51"/>
      <c r="IUW70" s="51"/>
      <c r="IUX70" s="51"/>
      <c r="IUY70" s="51"/>
      <c r="IUZ70" s="51"/>
      <c r="IVA70" s="51"/>
      <c r="IVB70" s="51"/>
      <c r="IVC70" s="51"/>
      <c r="IVD70" s="51"/>
      <c r="IVE70" s="51"/>
      <c r="IVF70" s="51"/>
      <c r="IVG70" s="51"/>
      <c r="IVH70" s="51"/>
      <c r="IVI70" s="51"/>
      <c r="IVJ70" s="51"/>
      <c r="IVK70" s="51"/>
      <c r="IVL70" s="51"/>
      <c r="IVM70" s="51"/>
      <c r="IVN70" s="51"/>
      <c r="IVO70" s="51"/>
      <c r="IVP70" s="51"/>
      <c r="IVQ70" s="51"/>
      <c r="IVR70" s="51"/>
      <c r="IVS70" s="51"/>
      <c r="IVT70" s="51"/>
      <c r="IVU70" s="51"/>
      <c r="IVV70" s="51"/>
      <c r="IVW70" s="51"/>
      <c r="IVX70" s="51"/>
      <c r="IVY70" s="51"/>
      <c r="IVZ70" s="51"/>
      <c r="IWA70" s="51"/>
      <c r="IWB70" s="51"/>
      <c r="IWC70" s="51"/>
      <c r="IWD70" s="51"/>
      <c r="IWE70" s="51"/>
      <c r="IWF70" s="51"/>
      <c r="IWG70" s="51"/>
      <c r="IWH70" s="51"/>
      <c r="IWI70" s="51"/>
      <c r="IWJ70" s="51"/>
      <c r="IWK70" s="51"/>
      <c r="IWL70" s="51"/>
      <c r="IWM70" s="51"/>
      <c r="IWN70" s="51"/>
      <c r="IWO70" s="51"/>
      <c r="IWP70" s="51"/>
      <c r="IWQ70" s="51"/>
      <c r="IWR70" s="51"/>
      <c r="IWS70" s="51"/>
      <c r="IWT70" s="51"/>
      <c r="IWU70" s="51"/>
      <c r="IWV70" s="51"/>
      <c r="IWW70" s="51"/>
      <c r="IWX70" s="51"/>
      <c r="IWY70" s="51"/>
      <c r="IWZ70" s="51"/>
      <c r="IXA70" s="51"/>
      <c r="IXB70" s="51"/>
      <c r="IXC70" s="51"/>
      <c r="IXD70" s="51"/>
      <c r="IXE70" s="51"/>
      <c r="IXF70" s="51"/>
      <c r="IXG70" s="51"/>
      <c r="IXH70" s="51"/>
      <c r="IXI70" s="51"/>
      <c r="IXJ70" s="51"/>
      <c r="IXK70" s="51"/>
      <c r="IXL70" s="51"/>
      <c r="IXM70" s="51"/>
      <c r="IXN70" s="51"/>
      <c r="IXO70" s="51"/>
      <c r="IXP70" s="51"/>
      <c r="IXQ70" s="51"/>
      <c r="IXR70" s="51"/>
      <c r="IXS70" s="51"/>
      <c r="IXT70" s="51"/>
      <c r="IXU70" s="51"/>
      <c r="IXV70" s="51"/>
      <c r="IXW70" s="51"/>
      <c r="IXX70" s="51"/>
      <c r="IXY70" s="51"/>
      <c r="IXZ70" s="51"/>
      <c r="IYA70" s="51"/>
      <c r="IYB70" s="51"/>
      <c r="IYC70" s="51"/>
      <c r="IYD70" s="51"/>
      <c r="IYE70" s="51"/>
      <c r="IYF70" s="51"/>
      <c r="IYG70" s="51"/>
      <c r="IYH70" s="51"/>
      <c r="IYI70" s="51"/>
      <c r="IYJ70" s="51"/>
      <c r="IYK70" s="51"/>
      <c r="IYL70" s="51"/>
      <c r="IYM70" s="51"/>
      <c r="IYN70" s="51"/>
      <c r="IYO70" s="51"/>
      <c r="IYP70" s="51"/>
      <c r="IYQ70" s="51"/>
      <c r="IYR70" s="51"/>
      <c r="IYS70" s="51"/>
      <c r="IYT70" s="51"/>
      <c r="IYU70" s="51"/>
      <c r="IYV70" s="51"/>
      <c r="IYW70" s="51"/>
      <c r="IYX70" s="51"/>
      <c r="IYY70" s="51"/>
      <c r="IYZ70" s="51"/>
      <c r="IZA70" s="51"/>
      <c r="IZB70" s="51"/>
      <c r="IZC70" s="51"/>
      <c r="IZD70" s="51"/>
      <c r="IZE70" s="51"/>
      <c r="IZF70" s="51"/>
      <c r="IZG70" s="51"/>
      <c r="IZH70" s="51"/>
      <c r="IZI70" s="51"/>
      <c r="IZJ70" s="51"/>
      <c r="IZK70" s="51"/>
      <c r="IZL70" s="51"/>
      <c r="IZM70" s="51"/>
      <c r="IZN70" s="51"/>
      <c r="IZO70" s="51"/>
      <c r="IZP70" s="51"/>
      <c r="IZQ70" s="51"/>
      <c r="IZR70" s="51"/>
      <c r="IZS70" s="51"/>
      <c r="IZT70" s="51"/>
      <c r="IZU70" s="51"/>
      <c r="IZV70" s="51"/>
      <c r="IZW70" s="51"/>
      <c r="IZX70" s="51"/>
      <c r="IZY70" s="51"/>
      <c r="IZZ70" s="51"/>
      <c r="JAA70" s="51"/>
      <c r="JAB70" s="51"/>
      <c r="JAC70" s="51"/>
      <c r="JAD70" s="51"/>
      <c r="JAE70" s="51"/>
      <c r="JAF70" s="51"/>
      <c r="JAG70" s="51"/>
      <c r="JAH70" s="51"/>
      <c r="JAI70" s="51"/>
      <c r="JAJ70" s="51"/>
      <c r="JAK70" s="51"/>
      <c r="JAL70" s="51"/>
      <c r="JAM70" s="51"/>
      <c r="JAN70" s="51"/>
      <c r="JAO70" s="51"/>
      <c r="JAP70" s="51"/>
      <c r="JAQ70" s="51"/>
      <c r="JAR70" s="51"/>
      <c r="JAS70" s="51"/>
      <c r="JAT70" s="51"/>
      <c r="JAU70" s="51"/>
      <c r="JAV70" s="51"/>
      <c r="JAW70" s="51"/>
      <c r="JAX70" s="51"/>
      <c r="JAY70" s="51"/>
      <c r="JAZ70" s="51"/>
      <c r="JBA70" s="51"/>
      <c r="JBB70" s="51"/>
      <c r="JBC70" s="51"/>
      <c r="JBD70" s="51"/>
      <c r="JBE70" s="51"/>
      <c r="JBF70" s="51"/>
      <c r="JBG70" s="51"/>
      <c r="JBH70" s="51"/>
      <c r="JBI70" s="51"/>
      <c r="JBJ70" s="51"/>
      <c r="JBK70" s="51"/>
      <c r="JBL70" s="51"/>
      <c r="JBM70" s="51"/>
      <c r="JBN70" s="51"/>
      <c r="JBO70" s="51"/>
      <c r="JBP70" s="51"/>
      <c r="JBQ70" s="51"/>
      <c r="JBR70" s="51"/>
      <c r="JBS70" s="51"/>
      <c r="JBT70" s="51"/>
      <c r="JBU70" s="51"/>
      <c r="JBV70" s="51"/>
      <c r="JBW70" s="51"/>
      <c r="JBX70" s="51"/>
      <c r="JBY70" s="51"/>
      <c r="JBZ70" s="51"/>
      <c r="JCA70" s="51"/>
      <c r="JCB70" s="51"/>
      <c r="JCC70" s="51"/>
      <c r="JCD70" s="51"/>
      <c r="JCE70" s="51"/>
      <c r="JCF70" s="51"/>
      <c r="JCG70" s="51"/>
      <c r="JCH70" s="51"/>
      <c r="JCI70" s="51"/>
      <c r="JCJ70" s="51"/>
      <c r="JCK70" s="51"/>
      <c r="JCL70" s="51"/>
      <c r="JCM70" s="51"/>
      <c r="JCN70" s="51"/>
      <c r="JCO70" s="51"/>
      <c r="JCP70" s="51"/>
      <c r="JCQ70" s="51"/>
      <c r="JCR70" s="51"/>
      <c r="JCS70" s="51"/>
      <c r="JCT70" s="51"/>
      <c r="JCU70" s="51"/>
      <c r="JCV70" s="51"/>
      <c r="JCW70" s="51"/>
      <c r="JCX70" s="51"/>
      <c r="JCY70" s="51"/>
      <c r="JCZ70" s="51"/>
      <c r="JDA70" s="51"/>
      <c r="JDB70" s="51"/>
      <c r="JDC70" s="51"/>
      <c r="JDD70" s="51"/>
      <c r="JDE70" s="51"/>
      <c r="JDF70" s="51"/>
      <c r="JDG70" s="51"/>
      <c r="JDH70" s="51"/>
      <c r="JDI70" s="51"/>
      <c r="JDJ70" s="51"/>
      <c r="JDK70" s="51"/>
      <c r="JDL70" s="51"/>
      <c r="JDM70" s="51"/>
      <c r="JDN70" s="51"/>
      <c r="JDO70" s="51"/>
      <c r="JDP70" s="51"/>
      <c r="JDQ70" s="51"/>
      <c r="JDR70" s="51"/>
      <c r="JDS70" s="51"/>
      <c r="JDT70" s="51"/>
      <c r="JDU70" s="51"/>
      <c r="JDV70" s="51"/>
      <c r="JDW70" s="51"/>
      <c r="JDX70" s="51"/>
      <c r="JDY70" s="51"/>
      <c r="JDZ70" s="51"/>
      <c r="JEA70" s="51"/>
      <c r="JEB70" s="51"/>
      <c r="JEC70" s="51"/>
      <c r="JED70" s="51"/>
      <c r="JEE70" s="51"/>
      <c r="JEF70" s="51"/>
      <c r="JEG70" s="51"/>
      <c r="JEH70" s="51"/>
      <c r="JEI70" s="51"/>
      <c r="JEJ70" s="51"/>
      <c r="JEK70" s="51"/>
      <c r="JEL70" s="51"/>
      <c r="JEM70" s="51"/>
      <c r="JEN70" s="51"/>
      <c r="JEO70" s="51"/>
      <c r="JEP70" s="51"/>
      <c r="JEQ70" s="51"/>
      <c r="JER70" s="51"/>
      <c r="JES70" s="51"/>
      <c r="JET70" s="51"/>
      <c r="JEU70" s="51"/>
      <c r="JEV70" s="51"/>
      <c r="JEW70" s="51"/>
      <c r="JEX70" s="51"/>
      <c r="JEY70" s="51"/>
      <c r="JEZ70" s="51"/>
      <c r="JFA70" s="51"/>
      <c r="JFB70" s="51"/>
      <c r="JFC70" s="51"/>
      <c r="JFD70" s="51"/>
      <c r="JFE70" s="51"/>
      <c r="JFF70" s="51"/>
      <c r="JFG70" s="51"/>
      <c r="JFH70" s="51"/>
      <c r="JFI70" s="51"/>
      <c r="JFJ70" s="51"/>
      <c r="JFK70" s="51"/>
      <c r="JFL70" s="51"/>
      <c r="JFM70" s="51"/>
      <c r="JFN70" s="51"/>
      <c r="JFO70" s="51"/>
      <c r="JFP70" s="51"/>
      <c r="JFQ70" s="51"/>
      <c r="JFR70" s="51"/>
      <c r="JFS70" s="51"/>
      <c r="JFT70" s="51"/>
      <c r="JFU70" s="51"/>
      <c r="JFV70" s="51"/>
      <c r="JFW70" s="51"/>
      <c r="JFX70" s="51"/>
      <c r="JFY70" s="51"/>
      <c r="JFZ70" s="51"/>
      <c r="JGA70" s="51"/>
      <c r="JGB70" s="51"/>
      <c r="JGC70" s="51"/>
      <c r="JGD70" s="51"/>
      <c r="JGE70" s="51"/>
      <c r="JGF70" s="51"/>
      <c r="JGG70" s="51"/>
      <c r="JGH70" s="51"/>
      <c r="JGI70" s="51"/>
      <c r="JGJ70" s="51"/>
      <c r="JGK70" s="51"/>
      <c r="JGL70" s="51"/>
      <c r="JGM70" s="51"/>
      <c r="JGN70" s="51"/>
      <c r="JGO70" s="51"/>
      <c r="JGP70" s="51"/>
      <c r="JGQ70" s="51"/>
      <c r="JGR70" s="51"/>
      <c r="JGS70" s="51"/>
      <c r="JGT70" s="51"/>
      <c r="JGU70" s="51"/>
      <c r="JGV70" s="51"/>
      <c r="JGW70" s="51"/>
      <c r="JGX70" s="51"/>
      <c r="JGY70" s="51"/>
      <c r="JGZ70" s="51"/>
      <c r="JHA70" s="51"/>
      <c r="JHB70" s="51"/>
      <c r="JHC70" s="51"/>
      <c r="JHD70" s="51"/>
      <c r="JHE70" s="51"/>
      <c r="JHF70" s="51"/>
      <c r="JHG70" s="51"/>
      <c r="JHH70" s="51"/>
      <c r="JHI70" s="51"/>
      <c r="JHJ70" s="51"/>
      <c r="JHK70" s="51"/>
      <c r="JHL70" s="51"/>
      <c r="JHM70" s="51"/>
      <c r="JHN70" s="51"/>
      <c r="JHO70" s="51"/>
      <c r="JHP70" s="51"/>
      <c r="JHQ70" s="51"/>
      <c r="JHR70" s="51"/>
      <c r="JHS70" s="51"/>
      <c r="JHT70" s="51"/>
      <c r="JHU70" s="51"/>
      <c r="JHV70" s="51"/>
      <c r="JHW70" s="51"/>
      <c r="JHX70" s="51"/>
      <c r="JHY70" s="51"/>
      <c r="JHZ70" s="51"/>
      <c r="JIA70" s="51"/>
      <c r="JIB70" s="51"/>
      <c r="JIC70" s="51"/>
      <c r="JID70" s="51"/>
      <c r="JIE70" s="51"/>
      <c r="JIF70" s="51"/>
      <c r="JIG70" s="51"/>
      <c r="JIH70" s="51"/>
      <c r="JII70" s="51"/>
      <c r="JIJ70" s="51"/>
      <c r="JIK70" s="51"/>
      <c r="JIL70" s="51"/>
      <c r="JIM70" s="51"/>
      <c r="JIN70" s="51"/>
      <c r="JIO70" s="51"/>
      <c r="JIP70" s="51"/>
      <c r="JIQ70" s="51"/>
      <c r="JIR70" s="51"/>
      <c r="JIS70" s="51"/>
      <c r="JIT70" s="51"/>
      <c r="JIU70" s="51"/>
      <c r="JIV70" s="51"/>
      <c r="JIW70" s="51"/>
      <c r="JIX70" s="51"/>
      <c r="JIY70" s="51"/>
      <c r="JIZ70" s="51"/>
      <c r="JJA70" s="51"/>
      <c r="JJB70" s="51"/>
      <c r="JJC70" s="51"/>
      <c r="JJD70" s="51"/>
      <c r="JJE70" s="51"/>
      <c r="JJF70" s="51"/>
      <c r="JJG70" s="51"/>
      <c r="JJH70" s="51"/>
      <c r="JJI70" s="51"/>
      <c r="JJJ70" s="51"/>
      <c r="JJK70" s="51"/>
      <c r="JJL70" s="51"/>
      <c r="JJM70" s="51"/>
      <c r="JJN70" s="51"/>
      <c r="JJO70" s="51"/>
      <c r="JJP70" s="51"/>
      <c r="JJQ70" s="51"/>
      <c r="JJR70" s="51"/>
      <c r="JJS70" s="51"/>
      <c r="JJT70" s="51"/>
      <c r="JJU70" s="51"/>
      <c r="JJV70" s="51"/>
      <c r="JJW70" s="51"/>
      <c r="JJX70" s="51"/>
      <c r="JJY70" s="51"/>
      <c r="JJZ70" s="51"/>
      <c r="JKA70" s="51"/>
      <c r="JKB70" s="51"/>
      <c r="JKC70" s="51"/>
      <c r="JKD70" s="51"/>
      <c r="JKE70" s="51"/>
      <c r="JKF70" s="51"/>
      <c r="JKG70" s="51"/>
      <c r="JKH70" s="51"/>
      <c r="JKI70" s="51"/>
      <c r="JKJ70" s="51"/>
      <c r="JKK70" s="51"/>
      <c r="JKL70" s="51"/>
      <c r="JKM70" s="51"/>
      <c r="JKN70" s="51"/>
      <c r="JKO70" s="51"/>
      <c r="JKP70" s="51"/>
      <c r="JKQ70" s="51"/>
      <c r="JKR70" s="51"/>
      <c r="JKS70" s="51"/>
      <c r="JKT70" s="51"/>
      <c r="JKU70" s="51"/>
      <c r="JKV70" s="51"/>
      <c r="JKW70" s="51"/>
      <c r="JKX70" s="51"/>
      <c r="JKY70" s="51"/>
      <c r="JKZ70" s="51"/>
      <c r="JLA70" s="51"/>
      <c r="JLB70" s="51"/>
      <c r="JLC70" s="51"/>
      <c r="JLD70" s="51"/>
      <c r="JLE70" s="51"/>
      <c r="JLF70" s="51"/>
      <c r="JLG70" s="51"/>
      <c r="JLH70" s="51"/>
      <c r="JLI70" s="51"/>
      <c r="JLJ70" s="51"/>
      <c r="JLK70" s="51"/>
      <c r="JLL70" s="51"/>
      <c r="JLM70" s="51"/>
      <c r="JLN70" s="51"/>
      <c r="JLO70" s="51"/>
      <c r="JLP70" s="51"/>
      <c r="JLQ70" s="51"/>
      <c r="JLR70" s="51"/>
      <c r="JLS70" s="51"/>
      <c r="JLT70" s="51"/>
      <c r="JLU70" s="51"/>
      <c r="JLV70" s="51"/>
      <c r="JLW70" s="51"/>
      <c r="JLX70" s="51"/>
      <c r="JLY70" s="51"/>
      <c r="JLZ70" s="51"/>
      <c r="JMA70" s="51"/>
      <c r="JMB70" s="51"/>
      <c r="JMC70" s="51"/>
      <c r="JMD70" s="51"/>
      <c r="JME70" s="51"/>
      <c r="JMF70" s="51"/>
      <c r="JMG70" s="51"/>
      <c r="JMH70" s="51"/>
      <c r="JMI70" s="51"/>
      <c r="JMJ70" s="51"/>
      <c r="JMK70" s="51"/>
      <c r="JML70" s="51"/>
      <c r="JMM70" s="51"/>
      <c r="JMN70" s="51"/>
      <c r="JMO70" s="51"/>
      <c r="JMP70" s="51"/>
      <c r="JMQ70" s="51"/>
      <c r="JMR70" s="51"/>
      <c r="JMS70" s="51"/>
      <c r="JMT70" s="51"/>
      <c r="JMU70" s="51"/>
      <c r="JMV70" s="51"/>
      <c r="JMW70" s="51"/>
      <c r="JMX70" s="51"/>
      <c r="JMY70" s="51"/>
      <c r="JMZ70" s="51"/>
      <c r="JNA70" s="51"/>
      <c r="JNB70" s="51"/>
      <c r="JNC70" s="51"/>
      <c r="JND70" s="51"/>
      <c r="JNE70" s="51"/>
      <c r="JNF70" s="51"/>
      <c r="JNG70" s="51"/>
      <c r="JNH70" s="51"/>
      <c r="JNI70" s="51"/>
      <c r="JNJ70" s="51"/>
      <c r="JNK70" s="51"/>
      <c r="JNL70" s="51"/>
      <c r="JNM70" s="51"/>
      <c r="JNN70" s="51"/>
      <c r="JNO70" s="51"/>
      <c r="JNP70" s="51"/>
      <c r="JNQ70" s="51"/>
      <c r="JNR70" s="51"/>
      <c r="JNS70" s="51"/>
      <c r="JNT70" s="51"/>
      <c r="JNU70" s="51"/>
      <c r="JNV70" s="51"/>
      <c r="JNW70" s="51"/>
      <c r="JNX70" s="51"/>
      <c r="JNY70" s="51"/>
      <c r="JNZ70" s="51"/>
      <c r="JOA70" s="51"/>
      <c r="JOB70" s="51"/>
      <c r="JOC70" s="51"/>
      <c r="JOD70" s="51"/>
      <c r="JOE70" s="51"/>
      <c r="JOF70" s="51"/>
      <c r="JOG70" s="51"/>
      <c r="JOH70" s="51"/>
      <c r="JOI70" s="51"/>
      <c r="JOJ70" s="51"/>
      <c r="JOK70" s="51"/>
      <c r="JOL70" s="51"/>
      <c r="JOM70" s="51"/>
      <c r="JON70" s="51"/>
      <c r="JOO70" s="51"/>
      <c r="JOP70" s="51"/>
      <c r="JOQ70" s="51"/>
      <c r="JOR70" s="51"/>
      <c r="JOS70" s="51"/>
      <c r="JOT70" s="51"/>
      <c r="JOU70" s="51"/>
      <c r="JOV70" s="51"/>
      <c r="JOW70" s="51"/>
      <c r="JOX70" s="51"/>
      <c r="JOY70" s="51"/>
      <c r="JOZ70" s="51"/>
      <c r="JPA70" s="51"/>
      <c r="JPB70" s="51"/>
      <c r="JPC70" s="51"/>
      <c r="JPD70" s="51"/>
      <c r="JPE70" s="51"/>
      <c r="JPF70" s="51"/>
      <c r="JPG70" s="51"/>
      <c r="JPH70" s="51"/>
      <c r="JPI70" s="51"/>
      <c r="JPJ70" s="51"/>
      <c r="JPK70" s="51"/>
      <c r="JPL70" s="51"/>
      <c r="JPM70" s="51"/>
      <c r="JPN70" s="51"/>
      <c r="JPO70" s="51"/>
      <c r="JPP70" s="51"/>
      <c r="JPQ70" s="51"/>
      <c r="JPR70" s="51"/>
      <c r="JPS70" s="51"/>
      <c r="JPT70" s="51"/>
      <c r="JPU70" s="51"/>
      <c r="JPV70" s="51"/>
      <c r="JPW70" s="51"/>
      <c r="JPX70" s="51"/>
      <c r="JPY70" s="51"/>
      <c r="JPZ70" s="51"/>
      <c r="JQA70" s="51"/>
      <c r="JQB70" s="51"/>
      <c r="JQC70" s="51"/>
      <c r="JQD70" s="51"/>
      <c r="JQE70" s="51"/>
      <c r="JQF70" s="51"/>
      <c r="JQG70" s="51"/>
      <c r="JQH70" s="51"/>
      <c r="JQI70" s="51"/>
      <c r="JQJ70" s="51"/>
      <c r="JQK70" s="51"/>
      <c r="JQL70" s="51"/>
      <c r="JQM70" s="51"/>
      <c r="JQN70" s="51"/>
      <c r="JQO70" s="51"/>
      <c r="JQP70" s="51"/>
      <c r="JQQ70" s="51"/>
      <c r="JQR70" s="51"/>
      <c r="JQS70" s="51"/>
      <c r="JQT70" s="51"/>
      <c r="JQU70" s="51"/>
      <c r="JQV70" s="51"/>
      <c r="JQW70" s="51"/>
      <c r="JQX70" s="51"/>
      <c r="JQY70" s="51"/>
      <c r="JQZ70" s="51"/>
      <c r="JRA70" s="51"/>
      <c r="JRB70" s="51"/>
      <c r="JRC70" s="51"/>
      <c r="JRD70" s="51"/>
      <c r="JRE70" s="51"/>
      <c r="JRF70" s="51"/>
      <c r="JRG70" s="51"/>
      <c r="JRH70" s="51"/>
      <c r="JRI70" s="51"/>
      <c r="JRJ70" s="51"/>
      <c r="JRK70" s="51"/>
      <c r="JRL70" s="51"/>
      <c r="JRM70" s="51"/>
      <c r="JRN70" s="51"/>
      <c r="JRO70" s="51"/>
      <c r="JRP70" s="51"/>
      <c r="JRQ70" s="51"/>
      <c r="JRR70" s="51"/>
      <c r="JRS70" s="51"/>
      <c r="JRT70" s="51"/>
      <c r="JRU70" s="51"/>
      <c r="JRV70" s="51"/>
      <c r="JRW70" s="51"/>
      <c r="JRX70" s="51"/>
      <c r="JRY70" s="51"/>
      <c r="JRZ70" s="51"/>
      <c r="JSA70" s="51"/>
      <c r="JSB70" s="51"/>
      <c r="JSC70" s="51"/>
      <c r="JSD70" s="51"/>
      <c r="JSE70" s="51"/>
      <c r="JSF70" s="51"/>
      <c r="JSG70" s="51"/>
      <c r="JSH70" s="51"/>
      <c r="JSI70" s="51"/>
      <c r="JSJ70" s="51"/>
      <c r="JSK70" s="51"/>
      <c r="JSL70" s="51"/>
      <c r="JSM70" s="51"/>
      <c r="JSN70" s="51"/>
      <c r="JSO70" s="51"/>
      <c r="JSP70" s="51"/>
      <c r="JSQ70" s="51"/>
      <c r="JSR70" s="51"/>
      <c r="JSS70" s="51"/>
      <c r="JST70" s="51"/>
      <c r="JSU70" s="51"/>
      <c r="JSV70" s="51"/>
      <c r="JSW70" s="51"/>
      <c r="JSX70" s="51"/>
      <c r="JSY70" s="51"/>
      <c r="JSZ70" s="51"/>
      <c r="JTA70" s="51"/>
      <c r="JTB70" s="51"/>
      <c r="JTC70" s="51"/>
      <c r="JTD70" s="51"/>
      <c r="JTE70" s="51"/>
      <c r="JTF70" s="51"/>
      <c r="JTG70" s="51"/>
      <c r="JTH70" s="51"/>
      <c r="JTI70" s="51"/>
      <c r="JTJ70" s="51"/>
      <c r="JTK70" s="51"/>
      <c r="JTL70" s="51"/>
      <c r="JTM70" s="51"/>
      <c r="JTN70" s="51"/>
      <c r="JTO70" s="51"/>
      <c r="JTP70" s="51"/>
      <c r="JTQ70" s="51"/>
      <c r="JTR70" s="51"/>
      <c r="JTS70" s="51"/>
      <c r="JTT70" s="51"/>
      <c r="JTU70" s="51"/>
      <c r="JTV70" s="51"/>
      <c r="JTW70" s="51"/>
      <c r="JTX70" s="51"/>
      <c r="JTY70" s="51"/>
      <c r="JTZ70" s="51"/>
      <c r="JUA70" s="51"/>
      <c r="JUB70" s="51"/>
      <c r="JUC70" s="51"/>
      <c r="JUD70" s="51"/>
      <c r="JUE70" s="51"/>
      <c r="JUF70" s="51"/>
      <c r="JUG70" s="51"/>
      <c r="JUH70" s="51"/>
      <c r="JUI70" s="51"/>
      <c r="JUJ70" s="51"/>
      <c r="JUK70" s="51"/>
      <c r="JUL70" s="51"/>
      <c r="JUM70" s="51"/>
      <c r="JUN70" s="51"/>
      <c r="JUO70" s="51"/>
      <c r="JUP70" s="51"/>
      <c r="JUQ70" s="51"/>
      <c r="JUR70" s="51"/>
      <c r="JUS70" s="51"/>
      <c r="JUT70" s="51"/>
      <c r="JUU70" s="51"/>
      <c r="JUV70" s="51"/>
      <c r="JUW70" s="51"/>
      <c r="JUX70" s="51"/>
      <c r="JUY70" s="51"/>
      <c r="JUZ70" s="51"/>
      <c r="JVA70" s="51"/>
      <c r="JVB70" s="51"/>
      <c r="JVC70" s="51"/>
      <c r="JVD70" s="51"/>
      <c r="JVE70" s="51"/>
      <c r="JVF70" s="51"/>
      <c r="JVG70" s="51"/>
      <c r="JVH70" s="51"/>
      <c r="JVI70" s="51"/>
      <c r="JVJ70" s="51"/>
      <c r="JVK70" s="51"/>
      <c r="JVL70" s="51"/>
      <c r="JVM70" s="51"/>
      <c r="JVN70" s="51"/>
      <c r="JVO70" s="51"/>
      <c r="JVP70" s="51"/>
      <c r="JVQ70" s="51"/>
      <c r="JVR70" s="51"/>
      <c r="JVS70" s="51"/>
      <c r="JVT70" s="51"/>
      <c r="JVU70" s="51"/>
      <c r="JVV70" s="51"/>
      <c r="JVW70" s="51"/>
      <c r="JVX70" s="51"/>
      <c r="JVY70" s="51"/>
      <c r="JVZ70" s="51"/>
      <c r="JWA70" s="51"/>
      <c r="JWB70" s="51"/>
      <c r="JWC70" s="51"/>
      <c r="JWD70" s="51"/>
      <c r="JWE70" s="51"/>
      <c r="JWF70" s="51"/>
      <c r="JWG70" s="51"/>
      <c r="JWH70" s="51"/>
      <c r="JWI70" s="51"/>
      <c r="JWJ70" s="51"/>
      <c r="JWK70" s="51"/>
      <c r="JWL70" s="51"/>
      <c r="JWM70" s="51"/>
      <c r="JWN70" s="51"/>
      <c r="JWO70" s="51"/>
      <c r="JWP70" s="51"/>
      <c r="JWQ70" s="51"/>
      <c r="JWR70" s="51"/>
      <c r="JWS70" s="51"/>
      <c r="JWT70" s="51"/>
      <c r="JWU70" s="51"/>
      <c r="JWV70" s="51"/>
      <c r="JWW70" s="51"/>
      <c r="JWX70" s="51"/>
      <c r="JWY70" s="51"/>
      <c r="JWZ70" s="51"/>
      <c r="JXA70" s="51"/>
      <c r="JXB70" s="51"/>
      <c r="JXC70" s="51"/>
      <c r="JXD70" s="51"/>
      <c r="JXE70" s="51"/>
      <c r="JXF70" s="51"/>
      <c r="JXG70" s="51"/>
      <c r="JXH70" s="51"/>
      <c r="JXI70" s="51"/>
      <c r="JXJ70" s="51"/>
      <c r="JXK70" s="51"/>
      <c r="JXL70" s="51"/>
      <c r="JXM70" s="51"/>
      <c r="JXN70" s="51"/>
      <c r="JXO70" s="51"/>
      <c r="JXP70" s="51"/>
      <c r="JXQ70" s="51"/>
      <c r="JXR70" s="51"/>
      <c r="JXS70" s="51"/>
      <c r="JXT70" s="51"/>
      <c r="JXU70" s="51"/>
      <c r="JXV70" s="51"/>
      <c r="JXW70" s="51"/>
      <c r="JXX70" s="51"/>
      <c r="JXY70" s="51"/>
      <c r="JXZ70" s="51"/>
      <c r="JYA70" s="51"/>
      <c r="JYB70" s="51"/>
      <c r="JYC70" s="51"/>
      <c r="JYD70" s="51"/>
      <c r="JYE70" s="51"/>
      <c r="JYF70" s="51"/>
      <c r="JYG70" s="51"/>
      <c r="JYH70" s="51"/>
      <c r="JYI70" s="51"/>
      <c r="JYJ70" s="51"/>
      <c r="JYK70" s="51"/>
      <c r="JYL70" s="51"/>
      <c r="JYM70" s="51"/>
      <c r="JYN70" s="51"/>
      <c r="JYO70" s="51"/>
      <c r="JYP70" s="51"/>
      <c r="JYQ70" s="51"/>
      <c r="JYR70" s="51"/>
      <c r="JYS70" s="51"/>
      <c r="JYT70" s="51"/>
      <c r="JYU70" s="51"/>
      <c r="JYV70" s="51"/>
      <c r="JYW70" s="51"/>
      <c r="JYX70" s="51"/>
      <c r="JYY70" s="51"/>
      <c r="JYZ70" s="51"/>
      <c r="JZA70" s="51"/>
      <c r="JZB70" s="51"/>
      <c r="JZC70" s="51"/>
      <c r="JZD70" s="51"/>
      <c r="JZE70" s="51"/>
      <c r="JZF70" s="51"/>
      <c r="JZG70" s="51"/>
      <c r="JZH70" s="51"/>
      <c r="JZI70" s="51"/>
      <c r="JZJ70" s="51"/>
      <c r="JZK70" s="51"/>
      <c r="JZL70" s="51"/>
      <c r="JZM70" s="51"/>
      <c r="JZN70" s="51"/>
      <c r="JZO70" s="51"/>
      <c r="JZP70" s="51"/>
      <c r="JZQ70" s="51"/>
      <c r="JZR70" s="51"/>
      <c r="JZS70" s="51"/>
      <c r="JZT70" s="51"/>
      <c r="JZU70" s="51"/>
      <c r="JZV70" s="51"/>
      <c r="JZW70" s="51"/>
      <c r="JZX70" s="51"/>
      <c r="JZY70" s="51"/>
      <c r="JZZ70" s="51"/>
      <c r="KAA70" s="51"/>
      <c r="KAB70" s="51"/>
      <c r="KAC70" s="51"/>
      <c r="KAD70" s="51"/>
      <c r="KAE70" s="51"/>
      <c r="KAF70" s="51"/>
      <c r="KAG70" s="51"/>
      <c r="KAH70" s="51"/>
      <c r="KAI70" s="51"/>
      <c r="KAJ70" s="51"/>
      <c r="KAK70" s="51"/>
      <c r="KAL70" s="51"/>
      <c r="KAM70" s="51"/>
      <c r="KAN70" s="51"/>
      <c r="KAO70" s="51"/>
      <c r="KAP70" s="51"/>
      <c r="KAQ70" s="51"/>
      <c r="KAR70" s="51"/>
      <c r="KAS70" s="51"/>
      <c r="KAT70" s="51"/>
      <c r="KAU70" s="51"/>
      <c r="KAV70" s="51"/>
      <c r="KAW70" s="51"/>
      <c r="KAX70" s="51"/>
      <c r="KAY70" s="51"/>
      <c r="KAZ70" s="51"/>
      <c r="KBA70" s="51"/>
      <c r="KBB70" s="51"/>
      <c r="KBC70" s="51"/>
      <c r="KBD70" s="51"/>
      <c r="KBE70" s="51"/>
      <c r="KBF70" s="51"/>
      <c r="KBG70" s="51"/>
      <c r="KBH70" s="51"/>
      <c r="KBI70" s="51"/>
      <c r="KBJ70" s="51"/>
      <c r="KBK70" s="51"/>
      <c r="KBL70" s="51"/>
      <c r="KBM70" s="51"/>
      <c r="KBN70" s="51"/>
      <c r="KBO70" s="51"/>
      <c r="KBP70" s="51"/>
      <c r="KBQ70" s="51"/>
      <c r="KBR70" s="51"/>
      <c r="KBS70" s="51"/>
      <c r="KBT70" s="51"/>
      <c r="KBU70" s="51"/>
      <c r="KBV70" s="51"/>
      <c r="KBW70" s="51"/>
      <c r="KBX70" s="51"/>
      <c r="KBY70" s="51"/>
      <c r="KBZ70" s="51"/>
      <c r="KCA70" s="51"/>
      <c r="KCB70" s="51"/>
      <c r="KCC70" s="51"/>
      <c r="KCD70" s="51"/>
      <c r="KCE70" s="51"/>
      <c r="KCF70" s="51"/>
      <c r="KCG70" s="51"/>
      <c r="KCH70" s="51"/>
      <c r="KCI70" s="51"/>
      <c r="KCJ70" s="51"/>
      <c r="KCK70" s="51"/>
      <c r="KCL70" s="51"/>
      <c r="KCM70" s="51"/>
      <c r="KCN70" s="51"/>
      <c r="KCO70" s="51"/>
      <c r="KCP70" s="51"/>
      <c r="KCQ70" s="51"/>
      <c r="KCR70" s="51"/>
      <c r="KCS70" s="51"/>
      <c r="KCT70" s="51"/>
      <c r="KCU70" s="51"/>
      <c r="KCV70" s="51"/>
      <c r="KCW70" s="51"/>
      <c r="KCX70" s="51"/>
      <c r="KCY70" s="51"/>
      <c r="KCZ70" s="51"/>
      <c r="KDA70" s="51"/>
      <c r="KDB70" s="51"/>
      <c r="KDC70" s="51"/>
      <c r="KDD70" s="51"/>
      <c r="KDE70" s="51"/>
      <c r="KDF70" s="51"/>
      <c r="KDG70" s="51"/>
      <c r="KDH70" s="51"/>
      <c r="KDI70" s="51"/>
      <c r="KDJ70" s="51"/>
      <c r="KDK70" s="51"/>
      <c r="KDL70" s="51"/>
      <c r="KDM70" s="51"/>
      <c r="KDN70" s="51"/>
      <c r="KDO70" s="51"/>
      <c r="KDP70" s="51"/>
      <c r="KDQ70" s="51"/>
      <c r="KDR70" s="51"/>
      <c r="KDS70" s="51"/>
      <c r="KDT70" s="51"/>
      <c r="KDU70" s="51"/>
      <c r="KDV70" s="51"/>
      <c r="KDW70" s="51"/>
      <c r="KDX70" s="51"/>
      <c r="KDY70" s="51"/>
      <c r="KDZ70" s="51"/>
      <c r="KEA70" s="51"/>
      <c r="KEB70" s="51"/>
      <c r="KEC70" s="51"/>
      <c r="KED70" s="51"/>
      <c r="KEE70" s="51"/>
      <c r="KEF70" s="51"/>
      <c r="KEG70" s="51"/>
      <c r="KEH70" s="51"/>
      <c r="KEI70" s="51"/>
      <c r="KEJ70" s="51"/>
      <c r="KEK70" s="51"/>
      <c r="KEL70" s="51"/>
      <c r="KEM70" s="51"/>
      <c r="KEN70" s="51"/>
      <c r="KEO70" s="51"/>
      <c r="KEP70" s="51"/>
      <c r="KEQ70" s="51"/>
      <c r="KER70" s="51"/>
      <c r="KES70" s="51"/>
      <c r="KET70" s="51"/>
      <c r="KEU70" s="51"/>
      <c r="KEV70" s="51"/>
      <c r="KEW70" s="51"/>
      <c r="KEX70" s="51"/>
      <c r="KEY70" s="51"/>
      <c r="KEZ70" s="51"/>
      <c r="KFA70" s="51"/>
      <c r="KFB70" s="51"/>
      <c r="KFC70" s="51"/>
      <c r="KFD70" s="51"/>
      <c r="KFE70" s="51"/>
      <c r="KFF70" s="51"/>
      <c r="KFG70" s="51"/>
      <c r="KFH70" s="51"/>
      <c r="KFI70" s="51"/>
      <c r="KFJ70" s="51"/>
      <c r="KFK70" s="51"/>
      <c r="KFL70" s="51"/>
      <c r="KFM70" s="51"/>
      <c r="KFN70" s="51"/>
      <c r="KFO70" s="51"/>
      <c r="KFP70" s="51"/>
      <c r="KFQ70" s="51"/>
      <c r="KFR70" s="51"/>
      <c r="KFS70" s="51"/>
      <c r="KFT70" s="51"/>
      <c r="KFU70" s="51"/>
      <c r="KFV70" s="51"/>
      <c r="KFW70" s="51"/>
      <c r="KFX70" s="51"/>
      <c r="KFY70" s="51"/>
      <c r="KFZ70" s="51"/>
      <c r="KGA70" s="51"/>
      <c r="KGB70" s="51"/>
      <c r="KGC70" s="51"/>
      <c r="KGD70" s="51"/>
      <c r="KGE70" s="51"/>
      <c r="KGF70" s="51"/>
      <c r="KGG70" s="51"/>
      <c r="KGH70" s="51"/>
      <c r="KGI70" s="51"/>
      <c r="KGJ70" s="51"/>
      <c r="KGK70" s="51"/>
      <c r="KGL70" s="51"/>
      <c r="KGM70" s="51"/>
      <c r="KGN70" s="51"/>
      <c r="KGO70" s="51"/>
      <c r="KGP70" s="51"/>
      <c r="KGQ70" s="51"/>
      <c r="KGR70" s="51"/>
      <c r="KGS70" s="51"/>
      <c r="KGT70" s="51"/>
      <c r="KGU70" s="51"/>
      <c r="KGV70" s="51"/>
      <c r="KGW70" s="51"/>
      <c r="KGX70" s="51"/>
      <c r="KGY70" s="51"/>
      <c r="KGZ70" s="51"/>
      <c r="KHA70" s="51"/>
      <c r="KHB70" s="51"/>
      <c r="KHC70" s="51"/>
      <c r="KHD70" s="51"/>
      <c r="KHE70" s="51"/>
      <c r="KHF70" s="51"/>
      <c r="KHG70" s="51"/>
      <c r="KHH70" s="51"/>
      <c r="KHI70" s="51"/>
      <c r="KHJ70" s="51"/>
      <c r="KHK70" s="51"/>
      <c r="KHL70" s="51"/>
      <c r="KHM70" s="51"/>
      <c r="KHN70" s="51"/>
      <c r="KHO70" s="51"/>
      <c r="KHP70" s="51"/>
      <c r="KHQ70" s="51"/>
      <c r="KHR70" s="51"/>
      <c r="KHS70" s="51"/>
      <c r="KHT70" s="51"/>
      <c r="KHU70" s="51"/>
      <c r="KHV70" s="51"/>
      <c r="KHW70" s="51"/>
      <c r="KHX70" s="51"/>
      <c r="KHY70" s="51"/>
      <c r="KHZ70" s="51"/>
      <c r="KIA70" s="51"/>
      <c r="KIB70" s="51"/>
      <c r="KIC70" s="51"/>
      <c r="KID70" s="51"/>
      <c r="KIE70" s="51"/>
      <c r="KIF70" s="51"/>
      <c r="KIG70" s="51"/>
      <c r="KIH70" s="51"/>
      <c r="KII70" s="51"/>
      <c r="KIJ70" s="51"/>
      <c r="KIK70" s="51"/>
      <c r="KIL70" s="51"/>
      <c r="KIM70" s="51"/>
      <c r="KIN70" s="51"/>
      <c r="KIO70" s="51"/>
      <c r="KIP70" s="51"/>
      <c r="KIQ70" s="51"/>
      <c r="KIR70" s="51"/>
      <c r="KIS70" s="51"/>
      <c r="KIT70" s="51"/>
      <c r="KIU70" s="51"/>
      <c r="KIV70" s="51"/>
      <c r="KIW70" s="51"/>
      <c r="KIX70" s="51"/>
      <c r="KIY70" s="51"/>
      <c r="KIZ70" s="51"/>
      <c r="KJA70" s="51"/>
      <c r="KJB70" s="51"/>
      <c r="KJC70" s="51"/>
      <c r="KJD70" s="51"/>
      <c r="KJE70" s="51"/>
      <c r="KJF70" s="51"/>
      <c r="KJG70" s="51"/>
      <c r="KJH70" s="51"/>
      <c r="KJI70" s="51"/>
      <c r="KJJ70" s="51"/>
      <c r="KJK70" s="51"/>
      <c r="KJL70" s="51"/>
      <c r="KJM70" s="51"/>
      <c r="KJN70" s="51"/>
      <c r="KJO70" s="51"/>
      <c r="KJP70" s="51"/>
      <c r="KJQ70" s="51"/>
      <c r="KJR70" s="51"/>
      <c r="KJS70" s="51"/>
      <c r="KJT70" s="51"/>
      <c r="KJU70" s="51"/>
      <c r="KJV70" s="51"/>
      <c r="KJW70" s="51"/>
      <c r="KJX70" s="51"/>
      <c r="KJY70" s="51"/>
      <c r="KJZ70" s="51"/>
      <c r="KKA70" s="51"/>
      <c r="KKB70" s="51"/>
      <c r="KKC70" s="51"/>
      <c r="KKD70" s="51"/>
      <c r="KKE70" s="51"/>
      <c r="KKF70" s="51"/>
      <c r="KKG70" s="51"/>
      <c r="KKH70" s="51"/>
      <c r="KKI70" s="51"/>
      <c r="KKJ70" s="51"/>
      <c r="KKK70" s="51"/>
      <c r="KKL70" s="51"/>
      <c r="KKM70" s="51"/>
      <c r="KKN70" s="51"/>
      <c r="KKO70" s="51"/>
      <c r="KKP70" s="51"/>
      <c r="KKQ70" s="51"/>
      <c r="KKR70" s="51"/>
      <c r="KKS70" s="51"/>
      <c r="KKT70" s="51"/>
      <c r="KKU70" s="51"/>
      <c r="KKV70" s="51"/>
      <c r="KKW70" s="51"/>
      <c r="KKX70" s="51"/>
      <c r="KKY70" s="51"/>
      <c r="KKZ70" s="51"/>
      <c r="KLA70" s="51"/>
      <c r="KLB70" s="51"/>
      <c r="KLC70" s="51"/>
      <c r="KLD70" s="51"/>
      <c r="KLE70" s="51"/>
      <c r="KLF70" s="51"/>
      <c r="KLG70" s="51"/>
      <c r="KLH70" s="51"/>
      <c r="KLI70" s="51"/>
      <c r="KLJ70" s="51"/>
      <c r="KLK70" s="51"/>
      <c r="KLL70" s="51"/>
      <c r="KLM70" s="51"/>
      <c r="KLN70" s="51"/>
      <c r="KLO70" s="51"/>
      <c r="KLP70" s="51"/>
      <c r="KLQ70" s="51"/>
      <c r="KLR70" s="51"/>
      <c r="KLS70" s="51"/>
      <c r="KLT70" s="51"/>
      <c r="KLU70" s="51"/>
      <c r="KLV70" s="51"/>
      <c r="KLW70" s="51"/>
      <c r="KLX70" s="51"/>
      <c r="KLY70" s="51"/>
      <c r="KLZ70" s="51"/>
      <c r="KMA70" s="51"/>
      <c r="KMB70" s="51"/>
      <c r="KMC70" s="51"/>
      <c r="KMD70" s="51"/>
      <c r="KME70" s="51"/>
      <c r="KMF70" s="51"/>
      <c r="KMG70" s="51"/>
      <c r="KMH70" s="51"/>
      <c r="KMI70" s="51"/>
      <c r="KMJ70" s="51"/>
      <c r="KMK70" s="51"/>
      <c r="KML70" s="51"/>
      <c r="KMM70" s="51"/>
      <c r="KMN70" s="51"/>
      <c r="KMO70" s="51"/>
      <c r="KMP70" s="51"/>
      <c r="KMQ70" s="51"/>
      <c r="KMR70" s="51"/>
      <c r="KMS70" s="51"/>
      <c r="KMT70" s="51"/>
      <c r="KMU70" s="51"/>
      <c r="KMV70" s="51"/>
      <c r="KMW70" s="51"/>
      <c r="KMX70" s="51"/>
      <c r="KMY70" s="51"/>
      <c r="KMZ70" s="51"/>
      <c r="KNA70" s="51"/>
      <c r="KNB70" s="51"/>
      <c r="KNC70" s="51"/>
      <c r="KND70" s="51"/>
      <c r="KNE70" s="51"/>
      <c r="KNF70" s="51"/>
      <c r="KNG70" s="51"/>
      <c r="KNH70" s="51"/>
      <c r="KNI70" s="51"/>
      <c r="KNJ70" s="51"/>
      <c r="KNK70" s="51"/>
      <c r="KNL70" s="51"/>
      <c r="KNM70" s="51"/>
      <c r="KNN70" s="51"/>
      <c r="KNO70" s="51"/>
      <c r="KNP70" s="51"/>
      <c r="KNQ70" s="51"/>
      <c r="KNR70" s="51"/>
      <c r="KNS70" s="51"/>
      <c r="KNT70" s="51"/>
      <c r="KNU70" s="51"/>
      <c r="KNV70" s="51"/>
      <c r="KNW70" s="51"/>
      <c r="KNX70" s="51"/>
      <c r="KNY70" s="51"/>
      <c r="KNZ70" s="51"/>
      <c r="KOA70" s="51"/>
      <c r="KOB70" s="51"/>
      <c r="KOC70" s="51"/>
      <c r="KOD70" s="51"/>
      <c r="KOE70" s="51"/>
      <c r="KOF70" s="51"/>
      <c r="KOG70" s="51"/>
      <c r="KOH70" s="51"/>
      <c r="KOI70" s="51"/>
      <c r="KOJ70" s="51"/>
      <c r="KOK70" s="51"/>
      <c r="KOL70" s="51"/>
      <c r="KOM70" s="51"/>
      <c r="KON70" s="51"/>
      <c r="KOO70" s="51"/>
      <c r="KOP70" s="51"/>
      <c r="KOQ70" s="51"/>
      <c r="KOR70" s="51"/>
      <c r="KOS70" s="51"/>
      <c r="KOT70" s="51"/>
      <c r="KOU70" s="51"/>
      <c r="KOV70" s="51"/>
      <c r="KOW70" s="51"/>
      <c r="KOX70" s="51"/>
      <c r="KOY70" s="51"/>
      <c r="KOZ70" s="51"/>
      <c r="KPA70" s="51"/>
      <c r="KPB70" s="51"/>
      <c r="KPC70" s="51"/>
      <c r="KPD70" s="51"/>
      <c r="KPE70" s="51"/>
      <c r="KPF70" s="51"/>
      <c r="KPG70" s="51"/>
      <c r="KPH70" s="51"/>
      <c r="KPI70" s="51"/>
      <c r="KPJ70" s="51"/>
      <c r="KPK70" s="51"/>
      <c r="KPL70" s="51"/>
      <c r="KPM70" s="51"/>
      <c r="KPN70" s="51"/>
      <c r="KPO70" s="51"/>
      <c r="KPP70" s="51"/>
      <c r="KPQ70" s="51"/>
      <c r="KPR70" s="51"/>
      <c r="KPS70" s="51"/>
      <c r="KPT70" s="51"/>
      <c r="KPU70" s="51"/>
      <c r="KPV70" s="51"/>
      <c r="KPW70" s="51"/>
      <c r="KPX70" s="51"/>
      <c r="KPY70" s="51"/>
      <c r="KPZ70" s="51"/>
      <c r="KQA70" s="51"/>
      <c r="KQB70" s="51"/>
      <c r="KQC70" s="51"/>
      <c r="KQD70" s="51"/>
      <c r="KQE70" s="51"/>
      <c r="KQF70" s="51"/>
      <c r="KQG70" s="51"/>
      <c r="KQH70" s="51"/>
      <c r="KQI70" s="51"/>
      <c r="KQJ70" s="51"/>
      <c r="KQK70" s="51"/>
      <c r="KQL70" s="51"/>
      <c r="KQM70" s="51"/>
      <c r="KQN70" s="51"/>
      <c r="KQO70" s="51"/>
      <c r="KQP70" s="51"/>
      <c r="KQQ70" s="51"/>
      <c r="KQR70" s="51"/>
      <c r="KQS70" s="51"/>
      <c r="KQT70" s="51"/>
      <c r="KQU70" s="51"/>
      <c r="KQV70" s="51"/>
      <c r="KQW70" s="51"/>
      <c r="KQX70" s="51"/>
      <c r="KQY70" s="51"/>
      <c r="KQZ70" s="51"/>
      <c r="KRA70" s="51"/>
      <c r="KRB70" s="51"/>
      <c r="KRC70" s="51"/>
      <c r="KRD70" s="51"/>
      <c r="KRE70" s="51"/>
      <c r="KRF70" s="51"/>
      <c r="KRG70" s="51"/>
      <c r="KRH70" s="51"/>
      <c r="KRI70" s="51"/>
      <c r="KRJ70" s="51"/>
      <c r="KRK70" s="51"/>
      <c r="KRL70" s="51"/>
      <c r="KRM70" s="51"/>
      <c r="KRN70" s="51"/>
      <c r="KRO70" s="51"/>
      <c r="KRP70" s="51"/>
      <c r="KRQ70" s="51"/>
      <c r="KRR70" s="51"/>
      <c r="KRS70" s="51"/>
      <c r="KRT70" s="51"/>
      <c r="KRU70" s="51"/>
      <c r="KRV70" s="51"/>
      <c r="KRW70" s="51"/>
      <c r="KRX70" s="51"/>
      <c r="KRY70" s="51"/>
      <c r="KRZ70" s="51"/>
      <c r="KSA70" s="51"/>
      <c r="KSB70" s="51"/>
      <c r="KSC70" s="51"/>
      <c r="KSD70" s="51"/>
      <c r="KSE70" s="51"/>
      <c r="KSF70" s="51"/>
      <c r="KSG70" s="51"/>
      <c r="KSH70" s="51"/>
      <c r="KSI70" s="51"/>
      <c r="KSJ70" s="51"/>
      <c r="KSK70" s="51"/>
      <c r="KSL70" s="51"/>
      <c r="KSM70" s="51"/>
      <c r="KSN70" s="51"/>
      <c r="KSO70" s="51"/>
      <c r="KSP70" s="51"/>
      <c r="KSQ70" s="51"/>
      <c r="KSR70" s="51"/>
      <c r="KSS70" s="51"/>
      <c r="KST70" s="51"/>
      <c r="KSU70" s="51"/>
      <c r="KSV70" s="51"/>
      <c r="KSW70" s="51"/>
      <c r="KSX70" s="51"/>
      <c r="KSY70" s="51"/>
      <c r="KSZ70" s="51"/>
      <c r="KTA70" s="51"/>
      <c r="KTB70" s="51"/>
      <c r="KTC70" s="51"/>
      <c r="KTD70" s="51"/>
      <c r="KTE70" s="51"/>
      <c r="KTF70" s="51"/>
      <c r="KTG70" s="51"/>
      <c r="KTH70" s="51"/>
      <c r="KTI70" s="51"/>
      <c r="KTJ70" s="51"/>
      <c r="KTK70" s="51"/>
      <c r="KTL70" s="51"/>
      <c r="KTM70" s="51"/>
      <c r="KTN70" s="51"/>
      <c r="KTO70" s="51"/>
      <c r="KTP70" s="51"/>
      <c r="KTQ70" s="51"/>
      <c r="KTR70" s="51"/>
      <c r="KTS70" s="51"/>
      <c r="KTT70" s="51"/>
      <c r="KTU70" s="51"/>
      <c r="KTV70" s="51"/>
      <c r="KTW70" s="51"/>
      <c r="KTX70" s="51"/>
      <c r="KTY70" s="51"/>
      <c r="KTZ70" s="51"/>
      <c r="KUA70" s="51"/>
      <c r="KUB70" s="51"/>
      <c r="KUC70" s="51"/>
      <c r="KUD70" s="51"/>
      <c r="KUE70" s="51"/>
      <c r="KUF70" s="51"/>
      <c r="KUG70" s="51"/>
      <c r="KUH70" s="51"/>
      <c r="KUI70" s="51"/>
      <c r="KUJ70" s="51"/>
      <c r="KUK70" s="51"/>
      <c r="KUL70" s="51"/>
      <c r="KUM70" s="51"/>
      <c r="KUN70" s="51"/>
      <c r="KUO70" s="51"/>
      <c r="KUP70" s="51"/>
      <c r="KUQ70" s="51"/>
      <c r="KUR70" s="51"/>
      <c r="KUS70" s="51"/>
      <c r="KUT70" s="51"/>
      <c r="KUU70" s="51"/>
      <c r="KUV70" s="51"/>
      <c r="KUW70" s="51"/>
      <c r="KUX70" s="51"/>
      <c r="KUY70" s="51"/>
      <c r="KUZ70" s="51"/>
      <c r="KVA70" s="51"/>
      <c r="KVB70" s="51"/>
      <c r="KVC70" s="51"/>
      <c r="KVD70" s="51"/>
      <c r="KVE70" s="51"/>
      <c r="KVF70" s="51"/>
      <c r="KVG70" s="51"/>
      <c r="KVH70" s="51"/>
      <c r="KVI70" s="51"/>
      <c r="KVJ70" s="51"/>
      <c r="KVK70" s="51"/>
      <c r="KVL70" s="51"/>
      <c r="KVM70" s="51"/>
      <c r="KVN70" s="51"/>
      <c r="KVO70" s="51"/>
      <c r="KVP70" s="51"/>
      <c r="KVQ70" s="51"/>
      <c r="KVR70" s="51"/>
      <c r="KVS70" s="51"/>
      <c r="KVT70" s="51"/>
      <c r="KVU70" s="51"/>
      <c r="KVV70" s="51"/>
      <c r="KVW70" s="51"/>
      <c r="KVX70" s="51"/>
      <c r="KVY70" s="51"/>
      <c r="KVZ70" s="51"/>
      <c r="KWA70" s="51"/>
      <c r="KWB70" s="51"/>
      <c r="KWC70" s="51"/>
      <c r="KWD70" s="51"/>
      <c r="KWE70" s="51"/>
      <c r="KWF70" s="51"/>
      <c r="KWG70" s="51"/>
      <c r="KWH70" s="51"/>
      <c r="KWI70" s="51"/>
      <c r="KWJ70" s="51"/>
      <c r="KWK70" s="51"/>
      <c r="KWL70" s="51"/>
      <c r="KWM70" s="51"/>
      <c r="KWN70" s="51"/>
      <c r="KWO70" s="51"/>
      <c r="KWP70" s="51"/>
      <c r="KWQ70" s="51"/>
      <c r="KWR70" s="51"/>
      <c r="KWS70" s="51"/>
      <c r="KWT70" s="51"/>
      <c r="KWU70" s="51"/>
      <c r="KWV70" s="51"/>
      <c r="KWW70" s="51"/>
      <c r="KWX70" s="51"/>
      <c r="KWY70" s="51"/>
      <c r="KWZ70" s="51"/>
      <c r="KXA70" s="51"/>
      <c r="KXB70" s="51"/>
      <c r="KXC70" s="51"/>
      <c r="KXD70" s="51"/>
      <c r="KXE70" s="51"/>
      <c r="KXF70" s="51"/>
      <c r="KXG70" s="51"/>
      <c r="KXH70" s="51"/>
      <c r="KXI70" s="51"/>
      <c r="KXJ70" s="51"/>
      <c r="KXK70" s="51"/>
      <c r="KXL70" s="51"/>
      <c r="KXM70" s="51"/>
      <c r="KXN70" s="51"/>
      <c r="KXO70" s="51"/>
      <c r="KXP70" s="51"/>
      <c r="KXQ70" s="51"/>
      <c r="KXR70" s="51"/>
      <c r="KXS70" s="51"/>
      <c r="KXT70" s="51"/>
      <c r="KXU70" s="51"/>
      <c r="KXV70" s="51"/>
      <c r="KXW70" s="51"/>
      <c r="KXX70" s="51"/>
      <c r="KXY70" s="51"/>
      <c r="KXZ70" s="51"/>
      <c r="KYA70" s="51"/>
      <c r="KYB70" s="51"/>
      <c r="KYC70" s="51"/>
      <c r="KYD70" s="51"/>
      <c r="KYE70" s="51"/>
      <c r="KYF70" s="51"/>
      <c r="KYG70" s="51"/>
      <c r="KYH70" s="51"/>
      <c r="KYI70" s="51"/>
      <c r="KYJ70" s="51"/>
      <c r="KYK70" s="51"/>
      <c r="KYL70" s="51"/>
      <c r="KYM70" s="51"/>
      <c r="KYN70" s="51"/>
      <c r="KYO70" s="51"/>
      <c r="KYP70" s="51"/>
      <c r="KYQ70" s="51"/>
      <c r="KYR70" s="51"/>
      <c r="KYS70" s="51"/>
      <c r="KYT70" s="51"/>
      <c r="KYU70" s="51"/>
      <c r="KYV70" s="51"/>
      <c r="KYW70" s="51"/>
      <c r="KYX70" s="51"/>
      <c r="KYY70" s="51"/>
      <c r="KYZ70" s="51"/>
      <c r="KZA70" s="51"/>
      <c r="KZB70" s="51"/>
      <c r="KZC70" s="51"/>
      <c r="KZD70" s="51"/>
      <c r="KZE70" s="51"/>
      <c r="KZF70" s="51"/>
      <c r="KZG70" s="51"/>
      <c r="KZH70" s="51"/>
      <c r="KZI70" s="51"/>
      <c r="KZJ70" s="51"/>
      <c r="KZK70" s="51"/>
      <c r="KZL70" s="51"/>
      <c r="KZM70" s="51"/>
      <c r="KZN70" s="51"/>
      <c r="KZO70" s="51"/>
      <c r="KZP70" s="51"/>
      <c r="KZQ70" s="51"/>
      <c r="KZR70" s="51"/>
      <c r="KZS70" s="51"/>
      <c r="KZT70" s="51"/>
      <c r="KZU70" s="51"/>
      <c r="KZV70" s="51"/>
      <c r="KZW70" s="51"/>
      <c r="KZX70" s="51"/>
      <c r="KZY70" s="51"/>
      <c r="KZZ70" s="51"/>
      <c r="LAA70" s="51"/>
      <c r="LAB70" s="51"/>
      <c r="LAC70" s="51"/>
      <c r="LAD70" s="51"/>
      <c r="LAE70" s="51"/>
      <c r="LAF70" s="51"/>
      <c r="LAG70" s="51"/>
      <c r="LAH70" s="51"/>
      <c r="LAI70" s="51"/>
      <c r="LAJ70" s="51"/>
      <c r="LAK70" s="51"/>
      <c r="LAL70" s="51"/>
      <c r="LAM70" s="51"/>
      <c r="LAN70" s="51"/>
      <c r="LAO70" s="51"/>
      <c r="LAP70" s="51"/>
      <c r="LAQ70" s="51"/>
      <c r="LAR70" s="51"/>
      <c r="LAS70" s="51"/>
      <c r="LAT70" s="51"/>
      <c r="LAU70" s="51"/>
      <c r="LAV70" s="51"/>
      <c r="LAW70" s="51"/>
      <c r="LAX70" s="51"/>
      <c r="LAY70" s="51"/>
      <c r="LAZ70" s="51"/>
      <c r="LBA70" s="51"/>
      <c r="LBB70" s="51"/>
      <c r="LBC70" s="51"/>
      <c r="LBD70" s="51"/>
      <c r="LBE70" s="51"/>
      <c r="LBF70" s="51"/>
      <c r="LBG70" s="51"/>
      <c r="LBH70" s="51"/>
      <c r="LBI70" s="51"/>
      <c r="LBJ70" s="51"/>
      <c r="LBK70" s="51"/>
      <c r="LBL70" s="51"/>
      <c r="LBM70" s="51"/>
      <c r="LBN70" s="51"/>
      <c r="LBO70" s="51"/>
      <c r="LBP70" s="51"/>
      <c r="LBQ70" s="51"/>
      <c r="LBR70" s="51"/>
      <c r="LBS70" s="51"/>
      <c r="LBT70" s="51"/>
      <c r="LBU70" s="51"/>
      <c r="LBV70" s="51"/>
      <c r="LBW70" s="51"/>
      <c r="LBX70" s="51"/>
      <c r="LBY70" s="51"/>
      <c r="LBZ70" s="51"/>
      <c r="LCA70" s="51"/>
      <c r="LCB70" s="51"/>
      <c r="LCC70" s="51"/>
      <c r="LCD70" s="51"/>
      <c r="LCE70" s="51"/>
      <c r="LCF70" s="51"/>
      <c r="LCG70" s="51"/>
      <c r="LCH70" s="51"/>
      <c r="LCI70" s="51"/>
      <c r="LCJ70" s="51"/>
      <c r="LCK70" s="51"/>
      <c r="LCL70" s="51"/>
      <c r="LCM70" s="51"/>
      <c r="LCN70" s="51"/>
      <c r="LCO70" s="51"/>
      <c r="LCP70" s="51"/>
      <c r="LCQ70" s="51"/>
      <c r="LCR70" s="51"/>
      <c r="LCS70" s="51"/>
      <c r="LCT70" s="51"/>
      <c r="LCU70" s="51"/>
      <c r="LCV70" s="51"/>
      <c r="LCW70" s="51"/>
      <c r="LCX70" s="51"/>
      <c r="LCY70" s="51"/>
      <c r="LCZ70" s="51"/>
      <c r="LDA70" s="51"/>
      <c r="LDB70" s="51"/>
      <c r="LDC70" s="51"/>
      <c r="LDD70" s="51"/>
      <c r="LDE70" s="51"/>
      <c r="LDF70" s="51"/>
      <c r="LDG70" s="51"/>
      <c r="LDH70" s="51"/>
      <c r="LDI70" s="51"/>
      <c r="LDJ70" s="51"/>
      <c r="LDK70" s="51"/>
      <c r="LDL70" s="51"/>
      <c r="LDM70" s="51"/>
      <c r="LDN70" s="51"/>
      <c r="LDO70" s="51"/>
      <c r="LDP70" s="51"/>
      <c r="LDQ70" s="51"/>
      <c r="LDR70" s="51"/>
      <c r="LDS70" s="51"/>
      <c r="LDT70" s="51"/>
      <c r="LDU70" s="51"/>
      <c r="LDV70" s="51"/>
      <c r="LDW70" s="51"/>
      <c r="LDX70" s="51"/>
      <c r="LDY70" s="51"/>
      <c r="LDZ70" s="51"/>
      <c r="LEA70" s="51"/>
      <c r="LEB70" s="51"/>
      <c r="LEC70" s="51"/>
      <c r="LED70" s="51"/>
      <c r="LEE70" s="51"/>
      <c r="LEF70" s="51"/>
      <c r="LEG70" s="51"/>
      <c r="LEH70" s="51"/>
      <c r="LEI70" s="51"/>
      <c r="LEJ70" s="51"/>
      <c r="LEK70" s="51"/>
      <c r="LEL70" s="51"/>
      <c r="LEM70" s="51"/>
      <c r="LEN70" s="51"/>
      <c r="LEO70" s="51"/>
      <c r="LEP70" s="51"/>
      <c r="LEQ70" s="51"/>
      <c r="LER70" s="51"/>
      <c r="LES70" s="51"/>
      <c r="LET70" s="51"/>
      <c r="LEU70" s="51"/>
      <c r="LEV70" s="51"/>
      <c r="LEW70" s="51"/>
      <c r="LEX70" s="51"/>
      <c r="LEY70" s="51"/>
      <c r="LEZ70" s="51"/>
      <c r="LFA70" s="51"/>
      <c r="LFB70" s="51"/>
      <c r="LFC70" s="51"/>
      <c r="LFD70" s="51"/>
      <c r="LFE70" s="51"/>
      <c r="LFF70" s="51"/>
      <c r="LFG70" s="51"/>
      <c r="LFH70" s="51"/>
      <c r="LFI70" s="51"/>
      <c r="LFJ70" s="51"/>
      <c r="LFK70" s="51"/>
      <c r="LFL70" s="51"/>
      <c r="LFM70" s="51"/>
      <c r="LFN70" s="51"/>
      <c r="LFO70" s="51"/>
      <c r="LFP70" s="51"/>
      <c r="LFQ70" s="51"/>
      <c r="LFR70" s="51"/>
      <c r="LFS70" s="51"/>
      <c r="LFT70" s="51"/>
      <c r="LFU70" s="51"/>
      <c r="LFV70" s="51"/>
      <c r="LFW70" s="51"/>
      <c r="LFX70" s="51"/>
      <c r="LFY70" s="51"/>
      <c r="LFZ70" s="51"/>
      <c r="LGA70" s="51"/>
      <c r="LGB70" s="51"/>
      <c r="LGC70" s="51"/>
      <c r="LGD70" s="51"/>
      <c r="LGE70" s="51"/>
      <c r="LGF70" s="51"/>
      <c r="LGG70" s="51"/>
      <c r="LGH70" s="51"/>
      <c r="LGI70" s="51"/>
      <c r="LGJ70" s="51"/>
      <c r="LGK70" s="51"/>
      <c r="LGL70" s="51"/>
      <c r="LGM70" s="51"/>
      <c r="LGN70" s="51"/>
      <c r="LGO70" s="51"/>
      <c r="LGP70" s="51"/>
      <c r="LGQ70" s="51"/>
      <c r="LGR70" s="51"/>
      <c r="LGS70" s="51"/>
      <c r="LGT70" s="51"/>
      <c r="LGU70" s="51"/>
      <c r="LGV70" s="51"/>
      <c r="LGW70" s="51"/>
      <c r="LGX70" s="51"/>
      <c r="LGY70" s="51"/>
      <c r="LGZ70" s="51"/>
      <c r="LHA70" s="51"/>
      <c r="LHB70" s="51"/>
      <c r="LHC70" s="51"/>
      <c r="LHD70" s="51"/>
      <c r="LHE70" s="51"/>
      <c r="LHF70" s="51"/>
      <c r="LHG70" s="51"/>
      <c r="LHH70" s="51"/>
      <c r="LHI70" s="51"/>
      <c r="LHJ70" s="51"/>
      <c r="LHK70" s="51"/>
      <c r="LHL70" s="51"/>
      <c r="LHM70" s="51"/>
      <c r="LHN70" s="51"/>
      <c r="LHO70" s="51"/>
      <c r="LHP70" s="51"/>
      <c r="LHQ70" s="51"/>
      <c r="LHR70" s="51"/>
      <c r="LHS70" s="51"/>
      <c r="LHT70" s="51"/>
      <c r="LHU70" s="51"/>
      <c r="LHV70" s="51"/>
      <c r="LHW70" s="51"/>
      <c r="LHX70" s="51"/>
      <c r="LHY70" s="51"/>
      <c r="LHZ70" s="51"/>
      <c r="LIA70" s="51"/>
      <c r="LIB70" s="51"/>
      <c r="LIC70" s="51"/>
      <c r="LID70" s="51"/>
      <c r="LIE70" s="51"/>
      <c r="LIF70" s="51"/>
      <c r="LIG70" s="51"/>
      <c r="LIH70" s="51"/>
      <c r="LII70" s="51"/>
      <c r="LIJ70" s="51"/>
      <c r="LIK70" s="51"/>
      <c r="LIL70" s="51"/>
      <c r="LIM70" s="51"/>
      <c r="LIN70" s="51"/>
      <c r="LIO70" s="51"/>
      <c r="LIP70" s="51"/>
      <c r="LIQ70" s="51"/>
      <c r="LIR70" s="51"/>
      <c r="LIS70" s="51"/>
      <c r="LIT70" s="51"/>
      <c r="LIU70" s="51"/>
      <c r="LIV70" s="51"/>
      <c r="LIW70" s="51"/>
      <c r="LIX70" s="51"/>
      <c r="LIY70" s="51"/>
      <c r="LIZ70" s="51"/>
      <c r="LJA70" s="51"/>
      <c r="LJB70" s="51"/>
      <c r="LJC70" s="51"/>
      <c r="LJD70" s="51"/>
      <c r="LJE70" s="51"/>
      <c r="LJF70" s="51"/>
      <c r="LJG70" s="51"/>
      <c r="LJH70" s="51"/>
      <c r="LJI70" s="51"/>
      <c r="LJJ70" s="51"/>
      <c r="LJK70" s="51"/>
      <c r="LJL70" s="51"/>
      <c r="LJM70" s="51"/>
      <c r="LJN70" s="51"/>
      <c r="LJO70" s="51"/>
      <c r="LJP70" s="51"/>
      <c r="LJQ70" s="51"/>
      <c r="LJR70" s="51"/>
      <c r="LJS70" s="51"/>
      <c r="LJT70" s="51"/>
      <c r="LJU70" s="51"/>
      <c r="LJV70" s="51"/>
      <c r="LJW70" s="51"/>
      <c r="LJX70" s="51"/>
      <c r="LJY70" s="51"/>
      <c r="LJZ70" s="51"/>
      <c r="LKA70" s="51"/>
      <c r="LKB70" s="51"/>
      <c r="LKC70" s="51"/>
      <c r="LKD70" s="51"/>
      <c r="LKE70" s="51"/>
      <c r="LKF70" s="51"/>
      <c r="LKG70" s="51"/>
      <c r="LKH70" s="51"/>
      <c r="LKI70" s="51"/>
      <c r="LKJ70" s="51"/>
      <c r="LKK70" s="51"/>
      <c r="LKL70" s="51"/>
      <c r="LKM70" s="51"/>
      <c r="LKN70" s="51"/>
      <c r="LKO70" s="51"/>
      <c r="LKP70" s="51"/>
      <c r="LKQ70" s="51"/>
      <c r="LKR70" s="51"/>
      <c r="LKS70" s="51"/>
      <c r="LKT70" s="51"/>
      <c r="LKU70" s="51"/>
      <c r="LKV70" s="51"/>
      <c r="LKW70" s="51"/>
      <c r="LKX70" s="51"/>
      <c r="LKY70" s="51"/>
      <c r="LKZ70" s="51"/>
      <c r="LLA70" s="51"/>
      <c r="LLB70" s="51"/>
      <c r="LLC70" s="51"/>
      <c r="LLD70" s="51"/>
      <c r="LLE70" s="51"/>
      <c r="LLF70" s="51"/>
      <c r="LLG70" s="51"/>
      <c r="LLH70" s="51"/>
      <c r="LLI70" s="51"/>
      <c r="LLJ70" s="51"/>
      <c r="LLK70" s="51"/>
      <c r="LLL70" s="51"/>
      <c r="LLM70" s="51"/>
      <c r="LLN70" s="51"/>
      <c r="LLO70" s="51"/>
      <c r="LLP70" s="51"/>
      <c r="LLQ70" s="51"/>
      <c r="LLR70" s="51"/>
      <c r="LLS70" s="51"/>
      <c r="LLT70" s="51"/>
      <c r="LLU70" s="51"/>
      <c r="LLV70" s="51"/>
      <c r="LLW70" s="51"/>
      <c r="LLX70" s="51"/>
      <c r="LLY70" s="51"/>
      <c r="LLZ70" s="51"/>
      <c r="LMA70" s="51"/>
      <c r="LMB70" s="51"/>
      <c r="LMC70" s="51"/>
      <c r="LMD70" s="51"/>
      <c r="LME70" s="51"/>
      <c r="LMF70" s="51"/>
      <c r="LMG70" s="51"/>
      <c r="LMH70" s="51"/>
      <c r="LMI70" s="51"/>
      <c r="LMJ70" s="51"/>
      <c r="LMK70" s="51"/>
      <c r="LML70" s="51"/>
      <c r="LMM70" s="51"/>
      <c r="LMN70" s="51"/>
      <c r="LMO70" s="51"/>
      <c r="LMP70" s="51"/>
      <c r="LMQ70" s="51"/>
      <c r="LMR70" s="51"/>
      <c r="LMS70" s="51"/>
      <c r="LMT70" s="51"/>
      <c r="LMU70" s="51"/>
      <c r="LMV70" s="51"/>
      <c r="LMW70" s="51"/>
      <c r="LMX70" s="51"/>
      <c r="LMY70" s="51"/>
      <c r="LMZ70" s="51"/>
      <c r="LNA70" s="51"/>
      <c r="LNB70" s="51"/>
      <c r="LNC70" s="51"/>
      <c r="LND70" s="51"/>
      <c r="LNE70" s="51"/>
      <c r="LNF70" s="51"/>
      <c r="LNG70" s="51"/>
      <c r="LNH70" s="51"/>
      <c r="LNI70" s="51"/>
      <c r="LNJ70" s="51"/>
      <c r="LNK70" s="51"/>
      <c r="LNL70" s="51"/>
      <c r="LNM70" s="51"/>
      <c r="LNN70" s="51"/>
      <c r="LNO70" s="51"/>
      <c r="LNP70" s="51"/>
      <c r="LNQ70" s="51"/>
      <c r="LNR70" s="51"/>
      <c r="LNS70" s="51"/>
      <c r="LNT70" s="51"/>
      <c r="LNU70" s="51"/>
      <c r="LNV70" s="51"/>
      <c r="LNW70" s="51"/>
      <c r="LNX70" s="51"/>
      <c r="LNY70" s="51"/>
      <c r="LNZ70" s="51"/>
      <c r="LOA70" s="51"/>
      <c r="LOB70" s="51"/>
      <c r="LOC70" s="51"/>
      <c r="LOD70" s="51"/>
      <c r="LOE70" s="51"/>
      <c r="LOF70" s="51"/>
      <c r="LOG70" s="51"/>
      <c r="LOH70" s="51"/>
      <c r="LOI70" s="51"/>
      <c r="LOJ70" s="51"/>
      <c r="LOK70" s="51"/>
      <c r="LOL70" s="51"/>
      <c r="LOM70" s="51"/>
      <c r="LON70" s="51"/>
      <c r="LOO70" s="51"/>
      <c r="LOP70" s="51"/>
      <c r="LOQ70" s="51"/>
      <c r="LOR70" s="51"/>
      <c r="LOS70" s="51"/>
      <c r="LOT70" s="51"/>
      <c r="LOU70" s="51"/>
      <c r="LOV70" s="51"/>
      <c r="LOW70" s="51"/>
      <c r="LOX70" s="51"/>
      <c r="LOY70" s="51"/>
      <c r="LOZ70" s="51"/>
      <c r="LPA70" s="51"/>
      <c r="LPB70" s="51"/>
      <c r="LPC70" s="51"/>
      <c r="LPD70" s="51"/>
      <c r="LPE70" s="51"/>
      <c r="LPF70" s="51"/>
      <c r="LPG70" s="51"/>
      <c r="LPH70" s="51"/>
      <c r="LPI70" s="51"/>
      <c r="LPJ70" s="51"/>
      <c r="LPK70" s="51"/>
      <c r="LPL70" s="51"/>
      <c r="LPM70" s="51"/>
      <c r="LPN70" s="51"/>
      <c r="LPO70" s="51"/>
      <c r="LPP70" s="51"/>
      <c r="LPQ70" s="51"/>
      <c r="LPR70" s="51"/>
      <c r="LPS70" s="51"/>
      <c r="LPT70" s="51"/>
      <c r="LPU70" s="51"/>
      <c r="LPV70" s="51"/>
      <c r="LPW70" s="51"/>
      <c r="LPX70" s="51"/>
      <c r="LPY70" s="51"/>
      <c r="LPZ70" s="51"/>
      <c r="LQA70" s="51"/>
      <c r="LQB70" s="51"/>
      <c r="LQC70" s="51"/>
      <c r="LQD70" s="51"/>
      <c r="LQE70" s="51"/>
      <c r="LQF70" s="51"/>
      <c r="LQG70" s="51"/>
      <c r="LQH70" s="51"/>
      <c r="LQI70" s="51"/>
      <c r="LQJ70" s="51"/>
      <c r="LQK70" s="51"/>
      <c r="LQL70" s="51"/>
      <c r="LQM70" s="51"/>
      <c r="LQN70" s="51"/>
      <c r="LQO70" s="51"/>
      <c r="LQP70" s="51"/>
      <c r="LQQ70" s="51"/>
      <c r="LQR70" s="51"/>
      <c r="LQS70" s="51"/>
      <c r="LQT70" s="51"/>
      <c r="LQU70" s="51"/>
      <c r="LQV70" s="51"/>
      <c r="LQW70" s="51"/>
      <c r="LQX70" s="51"/>
      <c r="LQY70" s="51"/>
      <c r="LQZ70" s="51"/>
      <c r="LRA70" s="51"/>
      <c r="LRB70" s="51"/>
      <c r="LRC70" s="51"/>
      <c r="LRD70" s="51"/>
      <c r="LRE70" s="51"/>
      <c r="LRF70" s="51"/>
      <c r="LRG70" s="51"/>
      <c r="LRH70" s="51"/>
      <c r="LRI70" s="51"/>
      <c r="LRJ70" s="51"/>
      <c r="LRK70" s="51"/>
      <c r="LRL70" s="51"/>
      <c r="LRM70" s="51"/>
      <c r="LRN70" s="51"/>
      <c r="LRO70" s="51"/>
      <c r="LRP70" s="51"/>
      <c r="LRQ70" s="51"/>
      <c r="LRR70" s="51"/>
      <c r="LRS70" s="51"/>
      <c r="LRT70" s="51"/>
      <c r="LRU70" s="51"/>
      <c r="LRV70" s="51"/>
      <c r="LRW70" s="51"/>
      <c r="LRX70" s="51"/>
      <c r="LRY70" s="51"/>
      <c r="LRZ70" s="51"/>
      <c r="LSA70" s="51"/>
      <c r="LSB70" s="51"/>
      <c r="LSC70" s="51"/>
      <c r="LSD70" s="51"/>
      <c r="LSE70" s="51"/>
      <c r="LSF70" s="51"/>
      <c r="LSG70" s="51"/>
      <c r="LSH70" s="51"/>
      <c r="LSI70" s="51"/>
      <c r="LSJ70" s="51"/>
      <c r="LSK70" s="51"/>
      <c r="LSL70" s="51"/>
      <c r="LSM70" s="51"/>
      <c r="LSN70" s="51"/>
      <c r="LSO70" s="51"/>
      <c r="LSP70" s="51"/>
      <c r="LSQ70" s="51"/>
      <c r="LSR70" s="51"/>
      <c r="LSS70" s="51"/>
      <c r="LST70" s="51"/>
      <c r="LSU70" s="51"/>
      <c r="LSV70" s="51"/>
      <c r="LSW70" s="51"/>
      <c r="LSX70" s="51"/>
      <c r="LSY70" s="51"/>
      <c r="LSZ70" s="51"/>
      <c r="LTA70" s="51"/>
      <c r="LTB70" s="51"/>
      <c r="LTC70" s="51"/>
      <c r="LTD70" s="51"/>
      <c r="LTE70" s="51"/>
      <c r="LTF70" s="51"/>
      <c r="LTG70" s="51"/>
      <c r="LTH70" s="51"/>
      <c r="LTI70" s="51"/>
      <c r="LTJ70" s="51"/>
      <c r="LTK70" s="51"/>
      <c r="LTL70" s="51"/>
      <c r="LTM70" s="51"/>
      <c r="LTN70" s="51"/>
      <c r="LTO70" s="51"/>
      <c r="LTP70" s="51"/>
      <c r="LTQ70" s="51"/>
      <c r="LTR70" s="51"/>
      <c r="LTS70" s="51"/>
      <c r="LTT70" s="51"/>
      <c r="LTU70" s="51"/>
      <c r="LTV70" s="51"/>
      <c r="LTW70" s="51"/>
      <c r="LTX70" s="51"/>
      <c r="LTY70" s="51"/>
      <c r="LTZ70" s="51"/>
      <c r="LUA70" s="51"/>
      <c r="LUB70" s="51"/>
      <c r="LUC70" s="51"/>
      <c r="LUD70" s="51"/>
      <c r="LUE70" s="51"/>
      <c r="LUF70" s="51"/>
      <c r="LUG70" s="51"/>
      <c r="LUH70" s="51"/>
      <c r="LUI70" s="51"/>
      <c r="LUJ70" s="51"/>
      <c r="LUK70" s="51"/>
      <c r="LUL70" s="51"/>
      <c r="LUM70" s="51"/>
      <c r="LUN70" s="51"/>
      <c r="LUO70" s="51"/>
      <c r="LUP70" s="51"/>
      <c r="LUQ70" s="51"/>
      <c r="LUR70" s="51"/>
      <c r="LUS70" s="51"/>
      <c r="LUT70" s="51"/>
      <c r="LUU70" s="51"/>
      <c r="LUV70" s="51"/>
      <c r="LUW70" s="51"/>
      <c r="LUX70" s="51"/>
      <c r="LUY70" s="51"/>
      <c r="LUZ70" s="51"/>
      <c r="LVA70" s="51"/>
      <c r="LVB70" s="51"/>
      <c r="LVC70" s="51"/>
      <c r="LVD70" s="51"/>
      <c r="LVE70" s="51"/>
      <c r="LVF70" s="51"/>
      <c r="LVG70" s="51"/>
      <c r="LVH70" s="51"/>
      <c r="LVI70" s="51"/>
      <c r="LVJ70" s="51"/>
      <c r="LVK70" s="51"/>
      <c r="LVL70" s="51"/>
      <c r="LVM70" s="51"/>
      <c r="LVN70" s="51"/>
      <c r="LVO70" s="51"/>
      <c r="LVP70" s="51"/>
      <c r="LVQ70" s="51"/>
      <c r="LVR70" s="51"/>
      <c r="LVS70" s="51"/>
      <c r="LVT70" s="51"/>
      <c r="LVU70" s="51"/>
      <c r="LVV70" s="51"/>
      <c r="LVW70" s="51"/>
      <c r="LVX70" s="51"/>
      <c r="LVY70" s="51"/>
      <c r="LVZ70" s="51"/>
      <c r="LWA70" s="51"/>
      <c r="LWB70" s="51"/>
      <c r="LWC70" s="51"/>
      <c r="LWD70" s="51"/>
      <c r="LWE70" s="51"/>
      <c r="LWF70" s="51"/>
      <c r="LWG70" s="51"/>
      <c r="LWH70" s="51"/>
      <c r="LWI70" s="51"/>
      <c r="LWJ70" s="51"/>
      <c r="LWK70" s="51"/>
      <c r="LWL70" s="51"/>
      <c r="LWM70" s="51"/>
      <c r="LWN70" s="51"/>
      <c r="LWO70" s="51"/>
      <c r="LWP70" s="51"/>
      <c r="LWQ70" s="51"/>
      <c r="LWR70" s="51"/>
      <c r="LWS70" s="51"/>
      <c r="LWT70" s="51"/>
      <c r="LWU70" s="51"/>
      <c r="LWV70" s="51"/>
      <c r="LWW70" s="51"/>
      <c r="LWX70" s="51"/>
      <c r="LWY70" s="51"/>
      <c r="LWZ70" s="51"/>
      <c r="LXA70" s="51"/>
      <c r="LXB70" s="51"/>
      <c r="LXC70" s="51"/>
      <c r="LXD70" s="51"/>
      <c r="LXE70" s="51"/>
      <c r="LXF70" s="51"/>
      <c r="LXG70" s="51"/>
      <c r="LXH70" s="51"/>
      <c r="LXI70" s="51"/>
      <c r="LXJ70" s="51"/>
      <c r="LXK70" s="51"/>
      <c r="LXL70" s="51"/>
      <c r="LXM70" s="51"/>
      <c r="LXN70" s="51"/>
      <c r="LXO70" s="51"/>
      <c r="LXP70" s="51"/>
      <c r="LXQ70" s="51"/>
      <c r="LXR70" s="51"/>
      <c r="LXS70" s="51"/>
      <c r="LXT70" s="51"/>
      <c r="LXU70" s="51"/>
      <c r="LXV70" s="51"/>
      <c r="LXW70" s="51"/>
      <c r="LXX70" s="51"/>
      <c r="LXY70" s="51"/>
      <c r="LXZ70" s="51"/>
      <c r="LYA70" s="51"/>
      <c r="LYB70" s="51"/>
      <c r="LYC70" s="51"/>
      <c r="LYD70" s="51"/>
      <c r="LYE70" s="51"/>
      <c r="LYF70" s="51"/>
      <c r="LYG70" s="51"/>
      <c r="LYH70" s="51"/>
      <c r="LYI70" s="51"/>
      <c r="LYJ70" s="51"/>
      <c r="LYK70" s="51"/>
      <c r="LYL70" s="51"/>
      <c r="LYM70" s="51"/>
      <c r="LYN70" s="51"/>
      <c r="LYO70" s="51"/>
      <c r="LYP70" s="51"/>
      <c r="LYQ70" s="51"/>
      <c r="LYR70" s="51"/>
      <c r="LYS70" s="51"/>
      <c r="LYT70" s="51"/>
      <c r="LYU70" s="51"/>
      <c r="LYV70" s="51"/>
      <c r="LYW70" s="51"/>
      <c r="LYX70" s="51"/>
      <c r="LYY70" s="51"/>
      <c r="LYZ70" s="51"/>
      <c r="LZA70" s="51"/>
      <c r="LZB70" s="51"/>
      <c r="LZC70" s="51"/>
      <c r="LZD70" s="51"/>
      <c r="LZE70" s="51"/>
      <c r="LZF70" s="51"/>
      <c r="LZG70" s="51"/>
      <c r="LZH70" s="51"/>
      <c r="LZI70" s="51"/>
      <c r="LZJ70" s="51"/>
      <c r="LZK70" s="51"/>
      <c r="LZL70" s="51"/>
      <c r="LZM70" s="51"/>
      <c r="LZN70" s="51"/>
      <c r="LZO70" s="51"/>
      <c r="LZP70" s="51"/>
      <c r="LZQ70" s="51"/>
      <c r="LZR70" s="51"/>
      <c r="LZS70" s="51"/>
      <c r="LZT70" s="51"/>
      <c r="LZU70" s="51"/>
      <c r="LZV70" s="51"/>
      <c r="LZW70" s="51"/>
      <c r="LZX70" s="51"/>
      <c r="LZY70" s="51"/>
      <c r="LZZ70" s="51"/>
      <c r="MAA70" s="51"/>
      <c r="MAB70" s="51"/>
      <c r="MAC70" s="51"/>
      <c r="MAD70" s="51"/>
      <c r="MAE70" s="51"/>
      <c r="MAF70" s="51"/>
      <c r="MAG70" s="51"/>
      <c r="MAH70" s="51"/>
      <c r="MAI70" s="51"/>
      <c r="MAJ70" s="51"/>
      <c r="MAK70" s="51"/>
      <c r="MAL70" s="51"/>
      <c r="MAM70" s="51"/>
      <c r="MAN70" s="51"/>
      <c r="MAO70" s="51"/>
      <c r="MAP70" s="51"/>
      <c r="MAQ70" s="51"/>
      <c r="MAR70" s="51"/>
      <c r="MAS70" s="51"/>
      <c r="MAT70" s="51"/>
      <c r="MAU70" s="51"/>
      <c r="MAV70" s="51"/>
      <c r="MAW70" s="51"/>
      <c r="MAX70" s="51"/>
      <c r="MAY70" s="51"/>
      <c r="MAZ70" s="51"/>
      <c r="MBA70" s="51"/>
      <c r="MBB70" s="51"/>
      <c r="MBC70" s="51"/>
      <c r="MBD70" s="51"/>
      <c r="MBE70" s="51"/>
      <c r="MBF70" s="51"/>
      <c r="MBG70" s="51"/>
      <c r="MBH70" s="51"/>
      <c r="MBI70" s="51"/>
      <c r="MBJ70" s="51"/>
      <c r="MBK70" s="51"/>
      <c r="MBL70" s="51"/>
      <c r="MBM70" s="51"/>
      <c r="MBN70" s="51"/>
      <c r="MBO70" s="51"/>
      <c r="MBP70" s="51"/>
      <c r="MBQ70" s="51"/>
      <c r="MBR70" s="51"/>
      <c r="MBS70" s="51"/>
      <c r="MBT70" s="51"/>
      <c r="MBU70" s="51"/>
      <c r="MBV70" s="51"/>
      <c r="MBW70" s="51"/>
      <c r="MBX70" s="51"/>
      <c r="MBY70" s="51"/>
      <c r="MBZ70" s="51"/>
      <c r="MCA70" s="51"/>
      <c r="MCB70" s="51"/>
      <c r="MCC70" s="51"/>
      <c r="MCD70" s="51"/>
      <c r="MCE70" s="51"/>
      <c r="MCF70" s="51"/>
      <c r="MCG70" s="51"/>
      <c r="MCH70" s="51"/>
      <c r="MCI70" s="51"/>
      <c r="MCJ70" s="51"/>
      <c r="MCK70" s="51"/>
      <c r="MCL70" s="51"/>
      <c r="MCM70" s="51"/>
      <c r="MCN70" s="51"/>
      <c r="MCO70" s="51"/>
      <c r="MCP70" s="51"/>
      <c r="MCQ70" s="51"/>
      <c r="MCR70" s="51"/>
      <c r="MCS70" s="51"/>
      <c r="MCT70" s="51"/>
      <c r="MCU70" s="51"/>
      <c r="MCV70" s="51"/>
      <c r="MCW70" s="51"/>
      <c r="MCX70" s="51"/>
      <c r="MCY70" s="51"/>
      <c r="MCZ70" s="51"/>
      <c r="MDA70" s="51"/>
      <c r="MDB70" s="51"/>
      <c r="MDC70" s="51"/>
      <c r="MDD70" s="51"/>
      <c r="MDE70" s="51"/>
      <c r="MDF70" s="51"/>
      <c r="MDG70" s="51"/>
      <c r="MDH70" s="51"/>
      <c r="MDI70" s="51"/>
      <c r="MDJ70" s="51"/>
      <c r="MDK70" s="51"/>
      <c r="MDL70" s="51"/>
      <c r="MDM70" s="51"/>
      <c r="MDN70" s="51"/>
      <c r="MDO70" s="51"/>
      <c r="MDP70" s="51"/>
      <c r="MDQ70" s="51"/>
      <c r="MDR70" s="51"/>
      <c r="MDS70" s="51"/>
      <c r="MDT70" s="51"/>
      <c r="MDU70" s="51"/>
      <c r="MDV70" s="51"/>
      <c r="MDW70" s="51"/>
      <c r="MDX70" s="51"/>
      <c r="MDY70" s="51"/>
      <c r="MDZ70" s="51"/>
      <c r="MEA70" s="51"/>
      <c r="MEB70" s="51"/>
      <c r="MEC70" s="51"/>
      <c r="MED70" s="51"/>
      <c r="MEE70" s="51"/>
      <c r="MEF70" s="51"/>
      <c r="MEG70" s="51"/>
      <c r="MEH70" s="51"/>
      <c r="MEI70" s="51"/>
      <c r="MEJ70" s="51"/>
      <c r="MEK70" s="51"/>
      <c r="MEL70" s="51"/>
      <c r="MEM70" s="51"/>
      <c r="MEN70" s="51"/>
      <c r="MEO70" s="51"/>
      <c r="MEP70" s="51"/>
      <c r="MEQ70" s="51"/>
      <c r="MER70" s="51"/>
      <c r="MES70" s="51"/>
      <c r="MET70" s="51"/>
      <c r="MEU70" s="51"/>
      <c r="MEV70" s="51"/>
      <c r="MEW70" s="51"/>
      <c r="MEX70" s="51"/>
      <c r="MEY70" s="51"/>
      <c r="MEZ70" s="51"/>
      <c r="MFA70" s="51"/>
      <c r="MFB70" s="51"/>
      <c r="MFC70" s="51"/>
      <c r="MFD70" s="51"/>
      <c r="MFE70" s="51"/>
      <c r="MFF70" s="51"/>
      <c r="MFG70" s="51"/>
      <c r="MFH70" s="51"/>
      <c r="MFI70" s="51"/>
      <c r="MFJ70" s="51"/>
      <c r="MFK70" s="51"/>
      <c r="MFL70" s="51"/>
      <c r="MFM70" s="51"/>
      <c r="MFN70" s="51"/>
      <c r="MFO70" s="51"/>
      <c r="MFP70" s="51"/>
      <c r="MFQ70" s="51"/>
      <c r="MFR70" s="51"/>
      <c r="MFS70" s="51"/>
      <c r="MFT70" s="51"/>
      <c r="MFU70" s="51"/>
      <c r="MFV70" s="51"/>
      <c r="MFW70" s="51"/>
      <c r="MFX70" s="51"/>
      <c r="MFY70" s="51"/>
      <c r="MFZ70" s="51"/>
      <c r="MGA70" s="51"/>
      <c r="MGB70" s="51"/>
      <c r="MGC70" s="51"/>
      <c r="MGD70" s="51"/>
      <c r="MGE70" s="51"/>
      <c r="MGF70" s="51"/>
      <c r="MGG70" s="51"/>
      <c r="MGH70" s="51"/>
      <c r="MGI70" s="51"/>
      <c r="MGJ70" s="51"/>
      <c r="MGK70" s="51"/>
      <c r="MGL70" s="51"/>
      <c r="MGM70" s="51"/>
      <c r="MGN70" s="51"/>
      <c r="MGO70" s="51"/>
      <c r="MGP70" s="51"/>
      <c r="MGQ70" s="51"/>
      <c r="MGR70" s="51"/>
      <c r="MGS70" s="51"/>
      <c r="MGT70" s="51"/>
      <c r="MGU70" s="51"/>
      <c r="MGV70" s="51"/>
      <c r="MGW70" s="51"/>
      <c r="MGX70" s="51"/>
      <c r="MGY70" s="51"/>
      <c r="MGZ70" s="51"/>
      <c r="MHA70" s="51"/>
      <c r="MHB70" s="51"/>
      <c r="MHC70" s="51"/>
      <c r="MHD70" s="51"/>
      <c r="MHE70" s="51"/>
      <c r="MHF70" s="51"/>
      <c r="MHG70" s="51"/>
      <c r="MHH70" s="51"/>
      <c r="MHI70" s="51"/>
      <c r="MHJ70" s="51"/>
      <c r="MHK70" s="51"/>
      <c r="MHL70" s="51"/>
      <c r="MHM70" s="51"/>
      <c r="MHN70" s="51"/>
      <c r="MHO70" s="51"/>
      <c r="MHP70" s="51"/>
      <c r="MHQ70" s="51"/>
      <c r="MHR70" s="51"/>
      <c r="MHS70" s="51"/>
      <c r="MHT70" s="51"/>
      <c r="MHU70" s="51"/>
      <c r="MHV70" s="51"/>
      <c r="MHW70" s="51"/>
      <c r="MHX70" s="51"/>
      <c r="MHY70" s="51"/>
      <c r="MHZ70" s="51"/>
      <c r="MIA70" s="51"/>
      <c r="MIB70" s="51"/>
      <c r="MIC70" s="51"/>
      <c r="MID70" s="51"/>
      <c r="MIE70" s="51"/>
      <c r="MIF70" s="51"/>
      <c r="MIG70" s="51"/>
      <c r="MIH70" s="51"/>
      <c r="MII70" s="51"/>
      <c r="MIJ70" s="51"/>
      <c r="MIK70" s="51"/>
      <c r="MIL70" s="51"/>
      <c r="MIM70" s="51"/>
      <c r="MIN70" s="51"/>
      <c r="MIO70" s="51"/>
      <c r="MIP70" s="51"/>
      <c r="MIQ70" s="51"/>
      <c r="MIR70" s="51"/>
      <c r="MIS70" s="51"/>
      <c r="MIT70" s="51"/>
      <c r="MIU70" s="51"/>
      <c r="MIV70" s="51"/>
      <c r="MIW70" s="51"/>
      <c r="MIX70" s="51"/>
      <c r="MIY70" s="51"/>
      <c r="MIZ70" s="51"/>
      <c r="MJA70" s="51"/>
      <c r="MJB70" s="51"/>
      <c r="MJC70" s="51"/>
      <c r="MJD70" s="51"/>
      <c r="MJE70" s="51"/>
      <c r="MJF70" s="51"/>
      <c r="MJG70" s="51"/>
      <c r="MJH70" s="51"/>
      <c r="MJI70" s="51"/>
      <c r="MJJ70" s="51"/>
      <c r="MJK70" s="51"/>
      <c r="MJL70" s="51"/>
      <c r="MJM70" s="51"/>
      <c r="MJN70" s="51"/>
      <c r="MJO70" s="51"/>
      <c r="MJP70" s="51"/>
      <c r="MJQ70" s="51"/>
      <c r="MJR70" s="51"/>
      <c r="MJS70" s="51"/>
      <c r="MJT70" s="51"/>
      <c r="MJU70" s="51"/>
      <c r="MJV70" s="51"/>
      <c r="MJW70" s="51"/>
      <c r="MJX70" s="51"/>
      <c r="MJY70" s="51"/>
      <c r="MJZ70" s="51"/>
      <c r="MKA70" s="51"/>
      <c r="MKB70" s="51"/>
      <c r="MKC70" s="51"/>
      <c r="MKD70" s="51"/>
      <c r="MKE70" s="51"/>
      <c r="MKF70" s="51"/>
      <c r="MKG70" s="51"/>
      <c r="MKH70" s="51"/>
      <c r="MKI70" s="51"/>
      <c r="MKJ70" s="51"/>
      <c r="MKK70" s="51"/>
      <c r="MKL70" s="51"/>
      <c r="MKM70" s="51"/>
      <c r="MKN70" s="51"/>
      <c r="MKO70" s="51"/>
      <c r="MKP70" s="51"/>
      <c r="MKQ70" s="51"/>
      <c r="MKR70" s="51"/>
      <c r="MKS70" s="51"/>
      <c r="MKT70" s="51"/>
      <c r="MKU70" s="51"/>
      <c r="MKV70" s="51"/>
      <c r="MKW70" s="51"/>
      <c r="MKX70" s="51"/>
      <c r="MKY70" s="51"/>
      <c r="MKZ70" s="51"/>
      <c r="MLA70" s="51"/>
      <c r="MLB70" s="51"/>
      <c r="MLC70" s="51"/>
      <c r="MLD70" s="51"/>
      <c r="MLE70" s="51"/>
      <c r="MLF70" s="51"/>
      <c r="MLG70" s="51"/>
      <c r="MLH70" s="51"/>
      <c r="MLI70" s="51"/>
      <c r="MLJ70" s="51"/>
      <c r="MLK70" s="51"/>
      <c r="MLL70" s="51"/>
      <c r="MLM70" s="51"/>
      <c r="MLN70" s="51"/>
      <c r="MLO70" s="51"/>
      <c r="MLP70" s="51"/>
      <c r="MLQ70" s="51"/>
      <c r="MLR70" s="51"/>
      <c r="MLS70" s="51"/>
      <c r="MLT70" s="51"/>
      <c r="MLU70" s="51"/>
      <c r="MLV70" s="51"/>
      <c r="MLW70" s="51"/>
      <c r="MLX70" s="51"/>
      <c r="MLY70" s="51"/>
      <c r="MLZ70" s="51"/>
      <c r="MMA70" s="51"/>
      <c r="MMB70" s="51"/>
      <c r="MMC70" s="51"/>
      <c r="MMD70" s="51"/>
      <c r="MME70" s="51"/>
      <c r="MMF70" s="51"/>
      <c r="MMG70" s="51"/>
      <c r="MMH70" s="51"/>
      <c r="MMI70" s="51"/>
      <c r="MMJ70" s="51"/>
      <c r="MMK70" s="51"/>
      <c r="MML70" s="51"/>
      <c r="MMM70" s="51"/>
      <c r="MMN70" s="51"/>
      <c r="MMO70" s="51"/>
      <c r="MMP70" s="51"/>
      <c r="MMQ70" s="51"/>
      <c r="MMR70" s="51"/>
      <c r="MMS70" s="51"/>
      <c r="MMT70" s="51"/>
      <c r="MMU70" s="51"/>
      <c r="MMV70" s="51"/>
      <c r="MMW70" s="51"/>
      <c r="MMX70" s="51"/>
      <c r="MMY70" s="51"/>
      <c r="MMZ70" s="51"/>
      <c r="MNA70" s="51"/>
      <c r="MNB70" s="51"/>
      <c r="MNC70" s="51"/>
      <c r="MND70" s="51"/>
      <c r="MNE70" s="51"/>
      <c r="MNF70" s="51"/>
      <c r="MNG70" s="51"/>
      <c r="MNH70" s="51"/>
      <c r="MNI70" s="51"/>
      <c r="MNJ70" s="51"/>
      <c r="MNK70" s="51"/>
      <c r="MNL70" s="51"/>
      <c r="MNM70" s="51"/>
      <c r="MNN70" s="51"/>
      <c r="MNO70" s="51"/>
      <c r="MNP70" s="51"/>
      <c r="MNQ70" s="51"/>
      <c r="MNR70" s="51"/>
      <c r="MNS70" s="51"/>
      <c r="MNT70" s="51"/>
      <c r="MNU70" s="51"/>
      <c r="MNV70" s="51"/>
      <c r="MNW70" s="51"/>
      <c r="MNX70" s="51"/>
      <c r="MNY70" s="51"/>
      <c r="MNZ70" s="51"/>
      <c r="MOA70" s="51"/>
      <c r="MOB70" s="51"/>
      <c r="MOC70" s="51"/>
      <c r="MOD70" s="51"/>
      <c r="MOE70" s="51"/>
      <c r="MOF70" s="51"/>
      <c r="MOG70" s="51"/>
      <c r="MOH70" s="51"/>
      <c r="MOI70" s="51"/>
      <c r="MOJ70" s="51"/>
      <c r="MOK70" s="51"/>
      <c r="MOL70" s="51"/>
      <c r="MOM70" s="51"/>
      <c r="MON70" s="51"/>
      <c r="MOO70" s="51"/>
      <c r="MOP70" s="51"/>
      <c r="MOQ70" s="51"/>
      <c r="MOR70" s="51"/>
      <c r="MOS70" s="51"/>
      <c r="MOT70" s="51"/>
      <c r="MOU70" s="51"/>
      <c r="MOV70" s="51"/>
      <c r="MOW70" s="51"/>
      <c r="MOX70" s="51"/>
      <c r="MOY70" s="51"/>
      <c r="MOZ70" s="51"/>
      <c r="MPA70" s="51"/>
      <c r="MPB70" s="51"/>
      <c r="MPC70" s="51"/>
      <c r="MPD70" s="51"/>
      <c r="MPE70" s="51"/>
      <c r="MPF70" s="51"/>
      <c r="MPG70" s="51"/>
      <c r="MPH70" s="51"/>
      <c r="MPI70" s="51"/>
      <c r="MPJ70" s="51"/>
      <c r="MPK70" s="51"/>
      <c r="MPL70" s="51"/>
      <c r="MPM70" s="51"/>
      <c r="MPN70" s="51"/>
      <c r="MPO70" s="51"/>
      <c r="MPP70" s="51"/>
      <c r="MPQ70" s="51"/>
      <c r="MPR70" s="51"/>
      <c r="MPS70" s="51"/>
      <c r="MPT70" s="51"/>
      <c r="MPU70" s="51"/>
      <c r="MPV70" s="51"/>
      <c r="MPW70" s="51"/>
      <c r="MPX70" s="51"/>
      <c r="MPY70" s="51"/>
      <c r="MPZ70" s="51"/>
      <c r="MQA70" s="51"/>
      <c r="MQB70" s="51"/>
      <c r="MQC70" s="51"/>
      <c r="MQD70" s="51"/>
      <c r="MQE70" s="51"/>
      <c r="MQF70" s="51"/>
      <c r="MQG70" s="51"/>
      <c r="MQH70" s="51"/>
      <c r="MQI70" s="51"/>
      <c r="MQJ70" s="51"/>
      <c r="MQK70" s="51"/>
      <c r="MQL70" s="51"/>
      <c r="MQM70" s="51"/>
      <c r="MQN70" s="51"/>
      <c r="MQO70" s="51"/>
      <c r="MQP70" s="51"/>
      <c r="MQQ70" s="51"/>
      <c r="MQR70" s="51"/>
      <c r="MQS70" s="51"/>
      <c r="MQT70" s="51"/>
      <c r="MQU70" s="51"/>
      <c r="MQV70" s="51"/>
      <c r="MQW70" s="51"/>
      <c r="MQX70" s="51"/>
      <c r="MQY70" s="51"/>
      <c r="MQZ70" s="51"/>
      <c r="MRA70" s="51"/>
      <c r="MRB70" s="51"/>
      <c r="MRC70" s="51"/>
      <c r="MRD70" s="51"/>
      <c r="MRE70" s="51"/>
      <c r="MRF70" s="51"/>
      <c r="MRG70" s="51"/>
      <c r="MRH70" s="51"/>
      <c r="MRI70" s="51"/>
      <c r="MRJ70" s="51"/>
      <c r="MRK70" s="51"/>
      <c r="MRL70" s="51"/>
      <c r="MRM70" s="51"/>
      <c r="MRN70" s="51"/>
      <c r="MRO70" s="51"/>
      <c r="MRP70" s="51"/>
      <c r="MRQ70" s="51"/>
      <c r="MRR70" s="51"/>
      <c r="MRS70" s="51"/>
      <c r="MRT70" s="51"/>
      <c r="MRU70" s="51"/>
      <c r="MRV70" s="51"/>
      <c r="MRW70" s="51"/>
      <c r="MRX70" s="51"/>
      <c r="MRY70" s="51"/>
      <c r="MRZ70" s="51"/>
      <c r="MSA70" s="51"/>
      <c r="MSB70" s="51"/>
      <c r="MSC70" s="51"/>
      <c r="MSD70" s="51"/>
      <c r="MSE70" s="51"/>
      <c r="MSF70" s="51"/>
      <c r="MSG70" s="51"/>
      <c r="MSH70" s="51"/>
      <c r="MSI70" s="51"/>
      <c r="MSJ70" s="51"/>
      <c r="MSK70" s="51"/>
      <c r="MSL70" s="51"/>
      <c r="MSM70" s="51"/>
      <c r="MSN70" s="51"/>
      <c r="MSO70" s="51"/>
      <c r="MSP70" s="51"/>
      <c r="MSQ70" s="51"/>
      <c r="MSR70" s="51"/>
      <c r="MSS70" s="51"/>
      <c r="MST70" s="51"/>
      <c r="MSU70" s="51"/>
      <c r="MSV70" s="51"/>
      <c r="MSW70" s="51"/>
      <c r="MSX70" s="51"/>
      <c r="MSY70" s="51"/>
      <c r="MSZ70" s="51"/>
      <c r="MTA70" s="51"/>
      <c r="MTB70" s="51"/>
      <c r="MTC70" s="51"/>
      <c r="MTD70" s="51"/>
      <c r="MTE70" s="51"/>
      <c r="MTF70" s="51"/>
      <c r="MTG70" s="51"/>
      <c r="MTH70" s="51"/>
      <c r="MTI70" s="51"/>
      <c r="MTJ70" s="51"/>
      <c r="MTK70" s="51"/>
      <c r="MTL70" s="51"/>
      <c r="MTM70" s="51"/>
      <c r="MTN70" s="51"/>
      <c r="MTO70" s="51"/>
      <c r="MTP70" s="51"/>
      <c r="MTQ70" s="51"/>
      <c r="MTR70" s="51"/>
      <c r="MTS70" s="51"/>
      <c r="MTT70" s="51"/>
      <c r="MTU70" s="51"/>
      <c r="MTV70" s="51"/>
      <c r="MTW70" s="51"/>
      <c r="MTX70" s="51"/>
      <c r="MTY70" s="51"/>
      <c r="MTZ70" s="51"/>
      <c r="MUA70" s="51"/>
      <c r="MUB70" s="51"/>
      <c r="MUC70" s="51"/>
      <c r="MUD70" s="51"/>
      <c r="MUE70" s="51"/>
      <c r="MUF70" s="51"/>
      <c r="MUG70" s="51"/>
      <c r="MUH70" s="51"/>
      <c r="MUI70" s="51"/>
      <c r="MUJ70" s="51"/>
      <c r="MUK70" s="51"/>
      <c r="MUL70" s="51"/>
      <c r="MUM70" s="51"/>
      <c r="MUN70" s="51"/>
      <c r="MUO70" s="51"/>
      <c r="MUP70" s="51"/>
      <c r="MUQ70" s="51"/>
      <c r="MUR70" s="51"/>
      <c r="MUS70" s="51"/>
      <c r="MUT70" s="51"/>
      <c r="MUU70" s="51"/>
      <c r="MUV70" s="51"/>
      <c r="MUW70" s="51"/>
      <c r="MUX70" s="51"/>
      <c r="MUY70" s="51"/>
      <c r="MUZ70" s="51"/>
      <c r="MVA70" s="51"/>
      <c r="MVB70" s="51"/>
      <c r="MVC70" s="51"/>
      <c r="MVD70" s="51"/>
      <c r="MVE70" s="51"/>
      <c r="MVF70" s="51"/>
      <c r="MVG70" s="51"/>
      <c r="MVH70" s="51"/>
      <c r="MVI70" s="51"/>
      <c r="MVJ70" s="51"/>
      <c r="MVK70" s="51"/>
      <c r="MVL70" s="51"/>
      <c r="MVM70" s="51"/>
      <c r="MVN70" s="51"/>
      <c r="MVO70" s="51"/>
      <c r="MVP70" s="51"/>
      <c r="MVQ70" s="51"/>
      <c r="MVR70" s="51"/>
      <c r="MVS70" s="51"/>
      <c r="MVT70" s="51"/>
      <c r="MVU70" s="51"/>
      <c r="MVV70" s="51"/>
      <c r="MVW70" s="51"/>
      <c r="MVX70" s="51"/>
      <c r="MVY70" s="51"/>
      <c r="MVZ70" s="51"/>
      <c r="MWA70" s="51"/>
      <c r="MWB70" s="51"/>
      <c r="MWC70" s="51"/>
      <c r="MWD70" s="51"/>
      <c r="MWE70" s="51"/>
      <c r="MWF70" s="51"/>
      <c r="MWG70" s="51"/>
      <c r="MWH70" s="51"/>
      <c r="MWI70" s="51"/>
      <c r="MWJ70" s="51"/>
      <c r="MWK70" s="51"/>
      <c r="MWL70" s="51"/>
      <c r="MWM70" s="51"/>
      <c r="MWN70" s="51"/>
      <c r="MWO70" s="51"/>
      <c r="MWP70" s="51"/>
      <c r="MWQ70" s="51"/>
      <c r="MWR70" s="51"/>
      <c r="MWS70" s="51"/>
      <c r="MWT70" s="51"/>
      <c r="MWU70" s="51"/>
      <c r="MWV70" s="51"/>
      <c r="MWW70" s="51"/>
      <c r="MWX70" s="51"/>
      <c r="MWY70" s="51"/>
      <c r="MWZ70" s="51"/>
      <c r="MXA70" s="51"/>
      <c r="MXB70" s="51"/>
      <c r="MXC70" s="51"/>
      <c r="MXD70" s="51"/>
      <c r="MXE70" s="51"/>
      <c r="MXF70" s="51"/>
      <c r="MXG70" s="51"/>
      <c r="MXH70" s="51"/>
      <c r="MXI70" s="51"/>
      <c r="MXJ70" s="51"/>
      <c r="MXK70" s="51"/>
      <c r="MXL70" s="51"/>
      <c r="MXM70" s="51"/>
      <c r="MXN70" s="51"/>
      <c r="MXO70" s="51"/>
      <c r="MXP70" s="51"/>
      <c r="MXQ70" s="51"/>
      <c r="MXR70" s="51"/>
      <c r="MXS70" s="51"/>
      <c r="MXT70" s="51"/>
      <c r="MXU70" s="51"/>
      <c r="MXV70" s="51"/>
      <c r="MXW70" s="51"/>
      <c r="MXX70" s="51"/>
      <c r="MXY70" s="51"/>
      <c r="MXZ70" s="51"/>
      <c r="MYA70" s="51"/>
      <c r="MYB70" s="51"/>
      <c r="MYC70" s="51"/>
      <c r="MYD70" s="51"/>
      <c r="MYE70" s="51"/>
      <c r="MYF70" s="51"/>
      <c r="MYG70" s="51"/>
      <c r="MYH70" s="51"/>
      <c r="MYI70" s="51"/>
      <c r="MYJ70" s="51"/>
      <c r="MYK70" s="51"/>
      <c r="MYL70" s="51"/>
      <c r="MYM70" s="51"/>
      <c r="MYN70" s="51"/>
      <c r="MYO70" s="51"/>
      <c r="MYP70" s="51"/>
      <c r="MYQ70" s="51"/>
      <c r="MYR70" s="51"/>
      <c r="MYS70" s="51"/>
      <c r="MYT70" s="51"/>
      <c r="MYU70" s="51"/>
      <c r="MYV70" s="51"/>
      <c r="MYW70" s="51"/>
      <c r="MYX70" s="51"/>
      <c r="MYY70" s="51"/>
      <c r="MYZ70" s="51"/>
      <c r="MZA70" s="51"/>
      <c r="MZB70" s="51"/>
      <c r="MZC70" s="51"/>
      <c r="MZD70" s="51"/>
      <c r="MZE70" s="51"/>
      <c r="MZF70" s="51"/>
      <c r="MZG70" s="51"/>
      <c r="MZH70" s="51"/>
      <c r="MZI70" s="51"/>
      <c r="MZJ70" s="51"/>
      <c r="MZK70" s="51"/>
      <c r="MZL70" s="51"/>
      <c r="MZM70" s="51"/>
      <c r="MZN70" s="51"/>
      <c r="MZO70" s="51"/>
      <c r="MZP70" s="51"/>
      <c r="MZQ70" s="51"/>
      <c r="MZR70" s="51"/>
      <c r="MZS70" s="51"/>
      <c r="MZT70" s="51"/>
      <c r="MZU70" s="51"/>
      <c r="MZV70" s="51"/>
      <c r="MZW70" s="51"/>
      <c r="MZX70" s="51"/>
      <c r="MZY70" s="51"/>
      <c r="MZZ70" s="51"/>
      <c r="NAA70" s="51"/>
      <c r="NAB70" s="51"/>
      <c r="NAC70" s="51"/>
      <c r="NAD70" s="51"/>
      <c r="NAE70" s="51"/>
      <c r="NAF70" s="51"/>
      <c r="NAG70" s="51"/>
      <c r="NAH70" s="51"/>
      <c r="NAI70" s="51"/>
      <c r="NAJ70" s="51"/>
      <c r="NAK70" s="51"/>
      <c r="NAL70" s="51"/>
      <c r="NAM70" s="51"/>
      <c r="NAN70" s="51"/>
      <c r="NAO70" s="51"/>
      <c r="NAP70" s="51"/>
      <c r="NAQ70" s="51"/>
      <c r="NAR70" s="51"/>
      <c r="NAS70" s="51"/>
      <c r="NAT70" s="51"/>
      <c r="NAU70" s="51"/>
      <c r="NAV70" s="51"/>
      <c r="NAW70" s="51"/>
      <c r="NAX70" s="51"/>
      <c r="NAY70" s="51"/>
      <c r="NAZ70" s="51"/>
      <c r="NBA70" s="51"/>
      <c r="NBB70" s="51"/>
      <c r="NBC70" s="51"/>
      <c r="NBD70" s="51"/>
      <c r="NBE70" s="51"/>
      <c r="NBF70" s="51"/>
      <c r="NBG70" s="51"/>
      <c r="NBH70" s="51"/>
      <c r="NBI70" s="51"/>
      <c r="NBJ70" s="51"/>
      <c r="NBK70" s="51"/>
      <c r="NBL70" s="51"/>
      <c r="NBM70" s="51"/>
      <c r="NBN70" s="51"/>
      <c r="NBO70" s="51"/>
      <c r="NBP70" s="51"/>
      <c r="NBQ70" s="51"/>
      <c r="NBR70" s="51"/>
      <c r="NBS70" s="51"/>
      <c r="NBT70" s="51"/>
      <c r="NBU70" s="51"/>
      <c r="NBV70" s="51"/>
      <c r="NBW70" s="51"/>
      <c r="NBX70" s="51"/>
      <c r="NBY70" s="51"/>
      <c r="NBZ70" s="51"/>
      <c r="NCA70" s="51"/>
      <c r="NCB70" s="51"/>
      <c r="NCC70" s="51"/>
      <c r="NCD70" s="51"/>
      <c r="NCE70" s="51"/>
      <c r="NCF70" s="51"/>
      <c r="NCG70" s="51"/>
      <c r="NCH70" s="51"/>
      <c r="NCI70" s="51"/>
      <c r="NCJ70" s="51"/>
      <c r="NCK70" s="51"/>
      <c r="NCL70" s="51"/>
      <c r="NCM70" s="51"/>
      <c r="NCN70" s="51"/>
      <c r="NCO70" s="51"/>
      <c r="NCP70" s="51"/>
      <c r="NCQ70" s="51"/>
      <c r="NCR70" s="51"/>
      <c r="NCS70" s="51"/>
      <c r="NCT70" s="51"/>
      <c r="NCU70" s="51"/>
      <c r="NCV70" s="51"/>
      <c r="NCW70" s="51"/>
      <c r="NCX70" s="51"/>
      <c r="NCY70" s="51"/>
      <c r="NCZ70" s="51"/>
      <c r="NDA70" s="51"/>
      <c r="NDB70" s="51"/>
      <c r="NDC70" s="51"/>
      <c r="NDD70" s="51"/>
      <c r="NDE70" s="51"/>
      <c r="NDF70" s="51"/>
      <c r="NDG70" s="51"/>
      <c r="NDH70" s="51"/>
      <c r="NDI70" s="51"/>
      <c r="NDJ70" s="51"/>
      <c r="NDK70" s="51"/>
      <c r="NDL70" s="51"/>
      <c r="NDM70" s="51"/>
      <c r="NDN70" s="51"/>
      <c r="NDO70" s="51"/>
      <c r="NDP70" s="51"/>
      <c r="NDQ70" s="51"/>
      <c r="NDR70" s="51"/>
      <c r="NDS70" s="51"/>
      <c r="NDT70" s="51"/>
      <c r="NDU70" s="51"/>
      <c r="NDV70" s="51"/>
      <c r="NDW70" s="51"/>
      <c r="NDX70" s="51"/>
      <c r="NDY70" s="51"/>
      <c r="NDZ70" s="51"/>
      <c r="NEA70" s="51"/>
      <c r="NEB70" s="51"/>
      <c r="NEC70" s="51"/>
      <c r="NED70" s="51"/>
      <c r="NEE70" s="51"/>
      <c r="NEF70" s="51"/>
      <c r="NEG70" s="51"/>
      <c r="NEH70" s="51"/>
      <c r="NEI70" s="51"/>
      <c r="NEJ70" s="51"/>
      <c r="NEK70" s="51"/>
      <c r="NEL70" s="51"/>
      <c r="NEM70" s="51"/>
      <c r="NEN70" s="51"/>
      <c r="NEO70" s="51"/>
      <c r="NEP70" s="51"/>
      <c r="NEQ70" s="51"/>
      <c r="NER70" s="51"/>
      <c r="NES70" s="51"/>
      <c r="NET70" s="51"/>
      <c r="NEU70" s="51"/>
      <c r="NEV70" s="51"/>
      <c r="NEW70" s="51"/>
      <c r="NEX70" s="51"/>
      <c r="NEY70" s="51"/>
      <c r="NEZ70" s="51"/>
      <c r="NFA70" s="51"/>
      <c r="NFB70" s="51"/>
      <c r="NFC70" s="51"/>
      <c r="NFD70" s="51"/>
      <c r="NFE70" s="51"/>
      <c r="NFF70" s="51"/>
      <c r="NFG70" s="51"/>
      <c r="NFH70" s="51"/>
      <c r="NFI70" s="51"/>
      <c r="NFJ70" s="51"/>
      <c r="NFK70" s="51"/>
      <c r="NFL70" s="51"/>
      <c r="NFM70" s="51"/>
      <c r="NFN70" s="51"/>
      <c r="NFO70" s="51"/>
      <c r="NFP70" s="51"/>
      <c r="NFQ70" s="51"/>
      <c r="NFR70" s="51"/>
      <c r="NFS70" s="51"/>
      <c r="NFT70" s="51"/>
      <c r="NFU70" s="51"/>
      <c r="NFV70" s="51"/>
      <c r="NFW70" s="51"/>
      <c r="NFX70" s="51"/>
      <c r="NFY70" s="51"/>
      <c r="NFZ70" s="51"/>
      <c r="NGA70" s="51"/>
      <c r="NGB70" s="51"/>
      <c r="NGC70" s="51"/>
      <c r="NGD70" s="51"/>
      <c r="NGE70" s="51"/>
      <c r="NGF70" s="51"/>
      <c r="NGG70" s="51"/>
      <c r="NGH70" s="51"/>
      <c r="NGI70" s="51"/>
      <c r="NGJ70" s="51"/>
      <c r="NGK70" s="51"/>
      <c r="NGL70" s="51"/>
      <c r="NGM70" s="51"/>
      <c r="NGN70" s="51"/>
      <c r="NGO70" s="51"/>
      <c r="NGP70" s="51"/>
      <c r="NGQ70" s="51"/>
      <c r="NGR70" s="51"/>
      <c r="NGS70" s="51"/>
      <c r="NGT70" s="51"/>
      <c r="NGU70" s="51"/>
      <c r="NGV70" s="51"/>
      <c r="NGW70" s="51"/>
      <c r="NGX70" s="51"/>
      <c r="NGY70" s="51"/>
      <c r="NGZ70" s="51"/>
      <c r="NHA70" s="51"/>
      <c r="NHB70" s="51"/>
      <c r="NHC70" s="51"/>
      <c r="NHD70" s="51"/>
      <c r="NHE70" s="51"/>
      <c r="NHF70" s="51"/>
      <c r="NHG70" s="51"/>
      <c r="NHH70" s="51"/>
      <c r="NHI70" s="51"/>
      <c r="NHJ70" s="51"/>
      <c r="NHK70" s="51"/>
      <c r="NHL70" s="51"/>
      <c r="NHM70" s="51"/>
      <c r="NHN70" s="51"/>
      <c r="NHO70" s="51"/>
      <c r="NHP70" s="51"/>
      <c r="NHQ70" s="51"/>
      <c r="NHR70" s="51"/>
      <c r="NHS70" s="51"/>
      <c r="NHT70" s="51"/>
      <c r="NHU70" s="51"/>
      <c r="NHV70" s="51"/>
      <c r="NHW70" s="51"/>
      <c r="NHX70" s="51"/>
      <c r="NHY70" s="51"/>
      <c r="NHZ70" s="51"/>
      <c r="NIA70" s="51"/>
      <c r="NIB70" s="51"/>
      <c r="NIC70" s="51"/>
      <c r="NID70" s="51"/>
      <c r="NIE70" s="51"/>
      <c r="NIF70" s="51"/>
      <c r="NIG70" s="51"/>
      <c r="NIH70" s="51"/>
      <c r="NII70" s="51"/>
      <c r="NIJ70" s="51"/>
      <c r="NIK70" s="51"/>
      <c r="NIL70" s="51"/>
      <c r="NIM70" s="51"/>
      <c r="NIN70" s="51"/>
      <c r="NIO70" s="51"/>
      <c r="NIP70" s="51"/>
      <c r="NIQ70" s="51"/>
      <c r="NIR70" s="51"/>
      <c r="NIS70" s="51"/>
      <c r="NIT70" s="51"/>
      <c r="NIU70" s="51"/>
      <c r="NIV70" s="51"/>
      <c r="NIW70" s="51"/>
      <c r="NIX70" s="51"/>
      <c r="NIY70" s="51"/>
      <c r="NIZ70" s="51"/>
      <c r="NJA70" s="51"/>
      <c r="NJB70" s="51"/>
      <c r="NJC70" s="51"/>
      <c r="NJD70" s="51"/>
      <c r="NJE70" s="51"/>
      <c r="NJF70" s="51"/>
      <c r="NJG70" s="51"/>
      <c r="NJH70" s="51"/>
      <c r="NJI70" s="51"/>
      <c r="NJJ70" s="51"/>
      <c r="NJK70" s="51"/>
      <c r="NJL70" s="51"/>
      <c r="NJM70" s="51"/>
      <c r="NJN70" s="51"/>
      <c r="NJO70" s="51"/>
      <c r="NJP70" s="51"/>
      <c r="NJQ70" s="51"/>
      <c r="NJR70" s="51"/>
      <c r="NJS70" s="51"/>
      <c r="NJT70" s="51"/>
      <c r="NJU70" s="51"/>
      <c r="NJV70" s="51"/>
      <c r="NJW70" s="51"/>
      <c r="NJX70" s="51"/>
      <c r="NJY70" s="51"/>
      <c r="NJZ70" s="51"/>
      <c r="NKA70" s="51"/>
      <c r="NKB70" s="51"/>
      <c r="NKC70" s="51"/>
      <c r="NKD70" s="51"/>
      <c r="NKE70" s="51"/>
      <c r="NKF70" s="51"/>
      <c r="NKG70" s="51"/>
      <c r="NKH70" s="51"/>
      <c r="NKI70" s="51"/>
      <c r="NKJ70" s="51"/>
      <c r="NKK70" s="51"/>
      <c r="NKL70" s="51"/>
      <c r="NKM70" s="51"/>
      <c r="NKN70" s="51"/>
      <c r="NKO70" s="51"/>
      <c r="NKP70" s="51"/>
      <c r="NKQ70" s="51"/>
      <c r="NKR70" s="51"/>
      <c r="NKS70" s="51"/>
      <c r="NKT70" s="51"/>
      <c r="NKU70" s="51"/>
      <c r="NKV70" s="51"/>
      <c r="NKW70" s="51"/>
      <c r="NKX70" s="51"/>
      <c r="NKY70" s="51"/>
      <c r="NKZ70" s="51"/>
      <c r="NLA70" s="51"/>
      <c r="NLB70" s="51"/>
      <c r="NLC70" s="51"/>
      <c r="NLD70" s="51"/>
      <c r="NLE70" s="51"/>
      <c r="NLF70" s="51"/>
      <c r="NLG70" s="51"/>
      <c r="NLH70" s="51"/>
      <c r="NLI70" s="51"/>
      <c r="NLJ70" s="51"/>
      <c r="NLK70" s="51"/>
      <c r="NLL70" s="51"/>
      <c r="NLM70" s="51"/>
      <c r="NLN70" s="51"/>
      <c r="NLO70" s="51"/>
      <c r="NLP70" s="51"/>
      <c r="NLQ70" s="51"/>
      <c r="NLR70" s="51"/>
      <c r="NLS70" s="51"/>
      <c r="NLT70" s="51"/>
      <c r="NLU70" s="51"/>
      <c r="NLV70" s="51"/>
      <c r="NLW70" s="51"/>
      <c r="NLX70" s="51"/>
      <c r="NLY70" s="51"/>
      <c r="NLZ70" s="51"/>
      <c r="NMA70" s="51"/>
      <c r="NMB70" s="51"/>
      <c r="NMC70" s="51"/>
      <c r="NMD70" s="51"/>
      <c r="NME70" s="51"/>
      <c r="NMF70" s="51"/>
      <c r="NMG70" s="51"/>
      <c r="NMH70" s="51"/>
      <c r="NMI70" s="51"/>
      <c r="NMJ70" s="51"/>
      <c r="NMK70" s="51"/>
      <c r="NML70" s="51"/>
      <c r="NMM70" s="51"/>
      <c r="NMN70" s="51"/>
      <c r="NMO70" s="51"/>
      <c r="NMP70" s="51"/>
      <c r="NMQ70" s="51"/>
      <c r="NMR70" s="51"/>
      <c r="NMS70" s="51"/>
      <c r="NMT70" s="51"/>
      <c r="NMU70" s="51"/>
      <c r="NMV70" s="51"/>
      <c r="NMW70" s="51"/>
      <c r="NMX70" s="51"/>
      <c r="NMY70" s="51"/>
      <c r="NMZ70" s="51"/>
      <c r="NNA70" s="51"/>
      <c r="NNB70" s="51"/>
      <c r="NNC70" s="51"/>
      <c r="NND70" s="51"/>
      <c r="NNE70" s="51"/>
      <c r="NNF70" s="51"/>
      <c r="NNG70" s="51"/>
      <c r="NNH70" s="51"/>
      <c r="NNI70" s="51"/>
      <c r="NNJ70" s="51"/>
      <c r="NNK70" s="51"/>
      <c r="NNL70" s="51"/>
      <c r="NNM70" s="51"/>
      <c r="NNN70" s="51"/>
      <c r="NNO70" s="51"/>
      <c r="NNP70" s="51"/>
      <c r="NNQ70" s="51"/>
      <c r="NNR70" s="51"/>
      <c r="NNS70" s="51"/>
      <c r="NNT70" s="51"/>
      <c r="NNU70" s="51"/>
      <c r="NNV70" s="51"/>
      <c r="NNW70" s="51"/>
      <c r="NNX70" s="51"/>
      <c r="NNY70" s="51"/>
      <c r="NNZ70" s="51"/>
      <c r="NOA70" s="51"/>
      <c r="NOB70" s="51"/>
      <c r="NOC70" s="51"/>
      <c r="NOD70" s="51"/>
      <c r="NOE70" s="51"/>
      <c r="NOF70" s="51"/>
      <c r="NOG70" s="51"/>
      <c r="NOH70" s="51"/>
      <c r="NOI70" s="51"/>
      <c r="NOJ70" s="51"/>
      <c r="NOK70" s="51"/>
      <c r="NOL70" s="51"/>
      <c r="NOM70" s="51"/>
      <c r="NON70" s="51"/>
      <c r="NOO70" s="51"/>
      <c r="NOP70" s="51"/>
      <c r="NOQ70" s="51"/>
      <c r="NOR70" s="51"/>
      <c r="NOS70" s="51"/>
      <c r="NOT70" s="51"/>
      <c r="NOU70" s="51"/>
      <c r="NOV70" s="51"/>
      <c r="NOW70" s="51"/>
      <c r="NOX70" s="51"/>
      <c r="NOY70" s="51"/>
      <c r="NOZ70" s="51"/>
      <c r="NPA70" s="51"/>
      <c r="NPB70" s="51"/>
      <c r="NPC70" s="51"/>
      <c r="NPD70" s="51"/>
      <c r="NPE70" s="51"/>
      <c r="NPF70" s="51"/>
      <c r="NPG70" s="51"/>
      <c r="NPH70" s="51"/>
      <c r="NPI70" s="51"/>
      <c r="NPJ70" s="51"/>
      <c r="NPK70" s="51"/>
      <c r="NPL70" s="51"/>
      <c r="NPM70" s="51"/>
      <c r="NPN70" s="51"/>
      <c r="NPO70" s="51"/>
      <c r="NPP70" s="51"/>
      <c r="NPQ70" s="51"/>
      <c r="NPR70" s="51"/>
      <c r="NPS70" s="51"/>
      <c r="NPT70" s="51"/>
      <c r="NPU70" s="51"/>
      <c r="NPV70" s="51"/>
      <c r="NPW70" s="51"/>
      <c r="NPX70" s="51"/>
      <c r="NPY70" s="51"/>
      <c r="NPZ70" s="51"/>
      <c r="NQA70" s="51"/>
      <c r="NQB70" s="51"/>
      <c r="NQC70" s="51"/>
      <c r="NQD70" s="51"/>
      <c r="NQE70" s="51"/>
      <c r="NQF70" s="51"/>
      <c r="NQG70" s="51"/>
      <c r="NQH70" s="51"/>
      <c r="NQI70" s="51"/>
      <c r="NQJ70" s="51"/>
      <c r="NQK70" s="51"/>
      <c r="NQL70" s="51"/>
      <c r="NQM70" s="51"/>
      <c r="NQN70" s="51"/>
      <c r="NQO70" s="51"/>
      <c r="NQP70" s="51"/>
      <c r="NQQ70" s="51"/>
      <c r="NQR70" s="51"/>
      <c r="NQS70" s="51"/>
      <c r="NQT70" s="51"/>
      <c r="NQU70" s="51"/>
      <c r="NQV70" s="51"/>
      <c r="NQW70" s="51"/>
      <c r="NQX70" s="51"/>
      <c r="NQY70" s="51"/>
      <c r="NQZ70" s="51"/>
      <c r="NRA70" s="51"/>
      <c r="NRB70" s="51"/>
      <c r="NRC70" s="51"/>
      <c r="NRD70" s="51"/>
      <c r="NRE70" s="51"/>
      <c r="NRF70" s="51"/>
      <c r="NRG70" s="51"/>
      <c r="NRH70" s="51"/>
      <c r="NRI70" s="51"/>
      <c r="NRJ70" s="51"/>
      <c r="NRK70" s="51"/>
      <c r="NRL70" s="51"/>
      <c r="NRM70" s="51"/>
      <c r="NRN70" s="51"/>
      <c r="NRO70" s="51"/>
      <c r="NRP70" s="51"/>
      <c r="NRQ70" s="51"/>
      <c r="NRR70" s="51"/>
      <c r="NRS70" s="51"/>
      <c r="NRT70" s="51"/>
      <c r="NRU70" s="51"/>
      <c r="NRV70" s="51"/>
      <c r="NRW70" s="51"/>
      <c r="NRX70" s="51"/>
      <c r="NRY70" s="51"/>
      <c r="NRZ70" s="51"/>
      <c r="NSA70" s="51"/>
      <c r="NSB70" s="51"/>
      <c r="NSC70" s="51"/>
      <c r="NSD70" s="51"/>
      <c r="NSE70" s="51"/>
      <c r="NSF70" s="51"/>
      <c r="NSG70" s="51"/>
      <c r="NSH70" s="51"/>
      <c r="NSI70" s="51"/>
      <c r="NSJ70" s="51"/>
      <c r="NSK70" s="51"/>
      <c r="NSL70" s="51"/>
      <c r="NSM70" s="51"/>
      <c r="NSN70" s="51"/>
      <c r="NSO70" s="51"/>
      <c r="NSP70" s="51"/>
      <c r="NSQ70" s="51"/>
      <c r="NSR70" s="51"/>
      <c r="NSS70" s="51"/>
      <c r="NST70" s="51"/>
      <c r="NSU70" s="51"/>
      <c r="NSV70" s="51"/>
      <c r="NSW70" s="51"/>
      <c r="NSX70" s="51"/>
      <c r="NSY70" s="51"/>
      <c r="NSZ70" s="51"/>
      <c r="NTA70" s="51"/>
      <c r="NTB70" s="51"/>
      <c r="NTC70" s="51"/>
      <c r="NTD70" s="51"/>
      <c r="NTE70" s="51"/>
      <c r="NTF70" s="51"/>
      <c r="NTG70" s="51"/>
      <c r="NTH70" s="51"/>
      <c r="NTI70" s="51"/>
      <c r="NTJ70" s="51"/>
      <c r="NTK70" s="51"/>
      <c r="NTL70" s="51"/>
      <c r="NTM70" s="51"/>
      <c r="NTN70" s="51"/>
      <c r="NTO70" s="51"/>
      <c r="NTP70" s="51"/>
      <c r="NTQ70" s="51"/>
      <c r="NTR70" s="51"/>
      <c r="NTS70" s="51"/>
      <c r="NTT70" s="51"/>
      <c r="NTU70" s="51"/>
      <c r="NTV70" s="51"/>
      <c r="NTW70" s="51"/>
      <c r="NTX70" s="51"/>
      <c r="NTY70" s="51"/>
      <c r="NTZ70" s="51"/>
      <c r="NUA70" s="51"/>
      <c r="NUB70" s="51"/>
      <c r="NUC70" s="51"/>
      <c r="NUD70" s="51"/>
      <c r="NUE70" s="51"/>
      <c r="NUF70" s="51"/>
      <c r="NUG70" s="51"/>
      <c r="NUH70" s="51"/>
      <c r="NUI70" s="51"/>
      <c r="NUJ70" s="51"/>
      <c r="NUK70" s="51"/>
      <c r="NUL70" s="51"/>
      <c r="NUM70" s="51"/>
      <c r="NUN70" s="51"/>
      <c r="NUO70" s="51"/>
      <c r="NUP70" s="51"/>
      <c r="NUQ70" s="51"/>
      <c r="NUR70" s="51"/>
      <c r="NUS70" s="51"/>
      <c r="NUT70" s="51"/>
      <c r="NUU70" s="51"/>
      <c r="NUV70" s="51"/>
      <c r="NUW70" s="51"/>
      <c r="NUX70" s="51"/>
      <c r="NUY70" s="51"/>
      <c r="NUZ70" s="51"/>
      <c r="NVA70" s="51"/>
      <c r="NVB70" s="51"/>
      <c r="NVC70" s="51"/>
      <c r="NVD70" s="51"/>
      <c r="NVE70" s="51"/>
      <c r="NVF70" s="51"/>
      <c r="NVG70" s="51"/>
      <c r="NVH70" s="51"/>
      <c r="NVI70" s="51"/>
      <c r="NVJ70" s="51"/>
      <c r="NVK70" s="51"/>
      <c r="NVL70" s="51"/>
      <c r="NVM70" s="51"/>
      <c r="NVN70" s="51"/>
      <c r="NVO70" s="51"/>
      <c r="NVP70" s="51"/>
      <c r="NVQ70" s="51"/>
      <c r="NVR70" s="51"/>
      <c r="NVS70" s="51"/>
      <c r="NVT70" s="51"/>
      <c r="NVU70" s="51"/>
      <c r="NVV70" s="51"/>
      <c r="NVW70" s="51"/>
      <c r="NVX70" s="51"/>
      <c r="NVY70" s="51"/>
      <c r="NVZ70" s="51"/>
      <c r="NWA70" s="51"/>
      <c r="NWB70" s="51"/>
      <c r="NWC70" s="51"/>
      <c r="NWD70" s="51"/>
      <c r="NWE70" s="51"/>
      <c r="NWF70" s="51"/>
      <c r="NWG70" s="51"/>
      <c r="NWH70" s="51"/>
      <c r="NWI70" s="51"/>
      <c r="NWJ70" s="51"/>
      <c r="NWK70" s="51"/>
      <c r="NWL70" s="51"/>
      <c r="NWM70" s="51"/>
      <c r="NWN70" s="51"/>
      <c r="NWO70" s="51"/>
      <c r="NWP70" s="51"/>
      <c r="NWQ70" s="51"/>
      <c r="NWR70" s="51"/>
      <c r="NWS70" s="51"/>
      <c r="NWT70" s="51"/>
      <c r="NWU70" s="51"/>
      <c r="NWV70" s="51"/>
      <c r="NWW70" s="51"/>
      <c r="NWX70" s="51"/>
      <c r="NWY70" s="51"/>
      <c r="NWZ70" s="51"/>
      <c r="NXA70" s="51"/>
      <c r="NXB70" s="51"/>
      <c r="NXC70" s="51"/>
      <c r="NXD70" s="51"/>
      <c r="NXE70" s="51"/>
      <c r="NXF70" s="51"/>
      <c r="NXG70" s="51"/>
      <c r="NXH70" s="51"/>
      <c r="NXI70" s="51"/>
      <c r="NXJ70" s="51"/>
      <c r="NXK70" s="51"/>
      <c r="NXL70" s="51"/>
      <c r="NXM70" s="51"/>
      <c r="NXN70" s="51"/>
      <c r="NXO70" s="51"/>
      <c r="NXP70" s="51"/>
      <c r="NXQ70" s="51"/>
      <c r="NXR70" s="51"/>
      <c r="NXS70" s="51"/>
      <c r="NXT70" s="51"/>
      <c r="NXU70" s="51"/>
      <c r="NXV70" s="51"/>
      <c r="NXW70" s="51"/>
      <c r="NXX70" s="51"/>
      <c r="NXY70" s="51"/>
      <c r="NXZ70" s="51"/>
      <c r="NYA70" s="51"/>
      <c r="NYB70" s="51"/>
      <c r="NYC70" s="51"/>
      <c r="NYD70" s="51"/>
      <c r="NYE70" s="51"/>
      <c r="NYF70" s="51"/>
      <c r="NYG70" s="51"/>
      <c r="NYH70" s="51"/>
      <c r="NYI70" s="51"/>
      <c r="NYJ70" s="51"/>
      <c r="NYK70" s="51"/>
      <c r="NYL70" s="51"/>
      <c r="NYM70" s="51"/>
      <c r="NYN70" s="51"/>
      <c r="NYO70" s="51"/>
      <c r="NYP70" s="51"/>
      <c r="NYQ70" s="51"/>
      <c r="NYR70" s="51"/>
      <c r="NYS70" s="51"/>
      <c r="NYT70" s="51"/>
      <c r="NYU70" s="51"/>
      <c r="NYV70" s="51"/>
      <c r="NYW70" s="51"/>
      <c r="NYX70" s="51"/>
      <c r="NYY70" s="51"/>
      <c r="NYZ70" s="51"/>
      <c r="NZA70" s="51"/>
      <c r="NZB70" s="51"/>
      <c r="NZC70" s="51"/>
      <c r="NZD70" s="51"/>
      <c r="NZE70" s="51"/>
      <c r="NZF70" s="51"/>
      <c r="NZG70" s="51"/>
      <c r="NZH70" s="51"/>
      <c r="NZI70" s="51"/>
      <c r="NZJ70" s="51"/>
      <c r="NZK70" s="51"/>
      <c r="NZL70" s="51"/>
      <c r="NZM70" s="51"/>
      <c r="NZN70" s="51"/>
      <c r="NZO70" s="51"/>
      <c r="NZP70" s="51"/>
      <c r="NZQ70" s="51"/>
      <c r="NZR70" s="51"/>
      <c r="NZS70" s="51"/>
      <c r="NZT70" s="51"/>
      <c r="NZU70" s="51"/>
      <c r="NZV70" s="51"/>
      <c r="NZW70" s="51"/>
      <c r="NZX70" s="51"/>
      <c r="NZY70" s="51"/>
      <c r="NZZ70" s="51"/>
      <c r="OAA70" s="51"/>
      <c r="OAB70" s="51"/>
      <c r="OAC70" s="51"/>
      <c r="OAD70" s="51"/>
      <c r="OAE70" s="51"/>
      <c r="OAF70" s="51"/>
      <c r="OAG70" s="51"/>
      <c r="OAH70" s="51"/>
      <c r="OAI70" s="51"/>
      <c r="OAJ70" s="51"/>
      <c r="OAK70" s="51"/>
      <c r="OAL70" s="51"/>
      <c r="OAM70" s="51"/>
      <c r="OAN70" s="51"/>
      <c r="OAO70" s="51"/>
      <c r="OAP70" s="51"/>
      <c r="OAQ70" s="51"/>
      <c r="OAR70" s="51"/>
      <c r="OAS70" s="51"/>
      <c r="OAT70" s="51"/>
      <c r="OAU70" s="51"/>
      <c r="OAV70" s="51"/>
      <c r="OAW70" s="51"/>
      <c r="OAX70" s="51"/>
      <c r="OAY70" s="51"/>
      <c r="OAZ70" s="51"/>
      <c r="OBA70" s="51"/>
      <c r="OBB70" s="51"/>
      <c r="OBC70" s="51"/>
      <c r="OBD70" s="51"/>
      <c r="OBE70" s="51"/>
      <c r="OBF70" s="51"/>
      <c r="OBG70" s="51"/>
      <c r="OBH70" s="51"/>
      <c r="OBI70" s="51"/>
      <c r="OBJ70" s="51"/>
      <c r="OBK70" s="51"/>
      <c r="OBL70" s="51"/>
      <c r="OBM70" s="51"/>
      <c r="OBN70" s="51"/>
      <c r="OBO70" s="51"/>
      <c r="OBP70" s="51"/>
      <c r="OBQ70" s="51"/>
      <c r="OBR70" s="51"/>
      <c r="OBS70" s="51"/>
      <c r="OBT70" s="51"/>
      <c r="OBU70" s="51"/>
      <c r="OBV70" s="51"/>
      <c r="OBW70" s="51"/>
      <c r="OBX70" s="51"/>
      <c r="OBY70" s="51"/>
      <c r="OBZ70" s="51"/>
      <c r="OCA70" s="51"/>
      <c r="OCB70" s="51"/>
      <c r="OCC70" s="51"/>
      <c r="OCD70" s="51"/>
      <c r="OCE70" s="51"/>
      <c r="OCF70" s="51"/>
      <c r="OCG70" s="51"/>
      <c r="OCH70" s="51"/>
      <c r="OCI70" s="51"/>
      <c r="OCJ70" s="51"/>
      <c r="OCK70" s="51"/>
      <c r="OCL70" s="51"/>
      <c r="OCM70" s="51"/>
      <c r="OCN70" s="51"/>
      <c r="OCO70" s="51"/>
      <c r="OCP70" s="51"/>
      <c r="OCQ70" s="51"/>
      <c r="OCR70" s="51"/>
      <c r="OCS70" s="51"/>
      <c r="OCT70" s="51"/>
      <c r="OCU70" s="51"/>
      <c r="OCV70" s="51"/>
      <c r="OCW70" s="51"/>
      <c r="OCX70" s="51"/>
      <c r="OCY70" s="51"/>
      <c r="OCZ70" s="51"/>
      <c r="ODA70" s="51"/>
      <c r="ODB70" s="51"/>
      <c r="ODC70" s="51"/>
      <c r="ODD70" s="51"/>
      <c r="ODE70" s="51"/>
      <c r="ODF70" s="51"/>
      <c r="ODG70" s="51"/>
      <c r="ODH70" s="51"/>
      <c r="ODI70" s="51"/>
      <c r="ODJ70" s="51"/>
      <c r="ODK70" s="51"/>
      <c r="ODL70" s="51"/>
      <c r="ODM70" s="51"/>
      <c r="ODN70" s="51"/>
      <c r="ODO70" s="51"/>
      <c r="ODP70" s="51"/>
      <c r="ODQ70" s="51"/>
      <c r="ODR70" s="51"/>
      <c r="ODS70" s="51"/>
      <c r="ODT70" s="51"/>
      <c r="ODU70" s="51"/>
      <c r="ODV70" s="51"/>
      <c r="ODW70" s="51"/>
      <c r="ODX70" s="51"/>
      <c r="ODY70" s="51"/>
      <c r="ODZ70" s="51"/>
      <c r="OEA70" s="51"/>
      <c r="OEB70" s="51"/>
      <c r="OEC70" s="51"/>
      <c r="OED70" s="51"/>
      <c r="OEE70" s="51"/>
      <c r="OEF70" s="51"/>
      <c r="OEG70" s="51"/>
      <c r="OEH70" s="51"/>
      <c r="OEI70" s="51"/>
      <c r="OEJ70" s="51"/>
      <c r="OEK70" s="51"/>
      <c r="OEL70" s="51"/>
      <c r="OEM70" s="51"/>
      <c r="OEN70" s="51"/>
      <c r="OEO70" s="51"/>
      <c r="OEP70" s="51"/>
      <c r="OEQ70" s="51"/>
      <c r="OER70" s="51"/>
      <c r="OES70" s="51"/>
      <c r="OET70" s="51"/>
      <c r="OEU70" s="51"/>
      <c r="OEV70" s="51"/>
      <c r="OEW70" s="51"/>
      <c r="OEX70" s="51"/>
      <c r="OEY70" s="51"/>
      <c r="OEZ70" s="51"/>
      <c r="OFA70" s="51"/>
      <c r="OFB70" s="51"/>
      <c r="OFC70" s="51"/>
      <c r="OFD70" s="51"/>
      <c r="OFE70" s="51"/>
      <c r="OFF70" s="51"/>
      <c r="OFG70" s="51"/>
      <c r="OFH70" s="51"/>
      <c r="OFI70" s="51"/>
      <c r="OFJ70" s="51"/>
      <c r="OFK70" s="51"/>
      <c r="OFL70" s="51"/>
      <c r="OFM70" s="51"/>
      <c r="OFN70" s="51"/>
      <c r="OFO70" s="51"/>
      <c r="OFP70" s="51"/>
      <c r="OFQ70" s="51"/>
      <c r="OFR70" s="51"/>
      <c r="OFS70" s="51"/>
      <c r="OFT70" s="51"/>
      <c r="OFU70" s="51"/>
      <c r="OFV70" s="51"/>
      <c r="OFW70" s="51"/>
      <c r="OFX70" s="51"/>
      <c r="OFY70" s="51"/>
      <c r="OFZ70" s="51"/>
      <c r="OGA70" s="51"/>
      <c r="OGB70" s="51"/>
      <c r="OGC70" s="51"/>
      <c r="OGD70" s="51"/>
      <c r="OGE70" s="51"/>
      <c r="OGF70" s="51"/>
      <c r="OGG70" s="51"/>
      <c r="OGH70" s="51"/>
      <c r="OGI70" s="51"/>
      <c r="OGJ70" s="51"/>
      <c r="OGK70" s="51"/>
      <c r="OGL70" s="51"/>
      <c r="OGM70" s="51"/>
      <c r="OGN70" s="51"/>
      <c r="OGO70" s="51"/>
      <c r="OGP70" s="51"/>
      <c r="OGQ70" s="51"/>
      <c r="OGR70" s="51"/>
      <c r="OGS70" s="51"/>
      <c r="OGT70" s="51"/>
      <c r="OGU70" s="51"/>
      <c r="OGV70" s="51"/>
      <c r="OGW70" s="51"/>
      <c r="OGX70" s="51"/>
      <c r="OGY70" s="51"/>
      <c r="OGZ70" s="51"/>
      <c r="OHA70" s="51"/>
      <c r="OHB70" s="51"/>
      <c r="OHC70" s="51"/>
      <c r="OHD70" s="51"/>
      <c r="OHE70" s="51"/>
      <c r="OHF70" s="51"/>
      <c r="OHG70" s="51"/>
      <c r="OHH70" s="51"/>
      <c r="OHI70" s="51"/>
      <c r="OHJ70" s="51"/>
      <c r="OHK70" s="51"/>
      <c r="OHL70" s="51"/>
      <c r="OHM70" s="51"/>
      <c r="OHN70" s="51"/>
      <c r="OHO70" s="51"/>
      <c r="OHP70" s="51"/>
      <c r="OHQ70" s="51"/>
      <c r="OHR70" s="51"/>
      <c r="OHS70" s="51"/>
      <c r="OHT70" s="51"/>
      <c r="OHU70" s="51"/>
      <c r="OHV70" s="51"/>
      <c r="OHW70" s="51"/>
      <c r="OHX70" s="51"/>
      <c r="OHY70" s="51"/>
      <c r="OHZ70" s="51"/>
      <c r="OIA70" s="51"/>
      <c r="OIB70" s="51"/>
      <c r="OIC70" s="51"/>
      <c r="OID70" s="51"/>
      <c r="OIE70" s="51"/>
      <c r="OIF70" s="51"/>
      <c r="OIG70" s="51"/>
      <c r="OIH70" s="51"/>
      <c r="OII70" s="51"/>
      <c r="OIJ70" s="51"/>
      <c r="OIK70" s="51"/>
      <c r="OIL70" s="51"/>
      <c r="OIM70" s="51"/>
      <c r="OIN70" s="51"/>
      <c r="OIO70" s="51"/>
      <c r="OIP70" s="51"/>
      <c r="OIQ70" s="51"/>
      <c r="OIR70" s="51"/>
      <c r="OIS70" s="51"/>
      <c r="OIT70" s="51"/>
      <c r="OIU70" s="51"/>
      <c r="OIV70" s="51"/>
      <c r="OIW70" s="51"/>
      <c r="OIX70" s="51"/>
      <c r="OIY70" s="51"/>
      <c r="OIZ70" s="51"/>
      <c r="OJA70" s="51"/>
      <c r="OJB70" s="51"/>
      <c r="OJC70" s="51"/>
      <c r="OJD70" s="51"/>
      <c r="OJE70" s="51"/>
      <c r="OJF70" s="51"/>
      <c r="OJG70" s="51"/>
      <c r="OJH70" s="51"/>
      <c r="OJI70" s="51"/>
      <c r="OJJ70" s="51"/>
      <c r="OJK70" s="51"/>
      <c r="OJL70" s="51"/>
      <c r="OJM70" s="51"/>
      <c r="OJN70" s="51"/>
      <c r="OJO70" s="51"/>
      <c r="OJP70" s="51"/>
      <c r="OJQ70" s="51"/>
      <c r="OJR70" s="51"/>
      <c r="OJS70" s="51"/>
      <c r="OJT70" s="51"/>
      <c r="OJU70" s="51"/>
      <c r="OJV70" s="51"/>
      <c r="OJW70" s="51"/>
      <c r="OJX70" s="51"/>
      <c r="OJY70" s="51"/>
      <c r="OJZ70" s="51"/>
      <c r="OKA70" s="51"/>
      <c r="OKB70" s="51"/>
      <c r="OKC70" s="51"/>
      <c r="OKD70" s="51"/>
      <c r="OKE70" s="51"/>
      <c r="OKF70" s="51"/>
      <c r="OKG70" s="51"/>
      <c r="OKH70" s="51"/>
      <c r="OKI70" s="51"/>
      <c r="OKJ70" s="51"/>
      <c r="OKK70" s="51"/>
      <c r="OKL70" s="51"/>
      <c r="OKM70" s="51"/>
      <c r="OKN70" s="51"/>
      <c r="OKO70" s="51"/>
      <c r="OKP70" s="51"/>
      <c r="OKQ70" s="51"/>
      <c r="OKR70" s="51"/>
      <c r="OKS70" s="51"/>
      <c r="OKT70" s="51"/>
      <c r="OKU70" s="51"/>
      <c r="OKV70" s="51"/>
      <c r="OKW70" s="51"/>
      <c r="OKX70" s="51"/>
      <c r="OKY70" s="51"/>
      <c r="OKZ70" s="51"/>
      <c r="OLA70" s="51"/>
      <c r="OLB70" s="51"/>
      <c r="OLC70" s="51"/>
      <c r="OLD70" s="51"/>
      <c r="OLE70" s="51"/>
      <c r="OLF70" s="51"/>
      <c r="OLG70" s="51"/>
      <c r="OLH70" s="51"/>
      <c r="OLI70" s="51"/>
      <c r="OLJ70" s="51"/>
      <c r="OLK70" s="51"/>
      <c r="OLL70" s="51"/>
      <c r="OLM70" s="51"/>
      <c r="OLN70" s="51"/>
      <c r="OLO70" s="51"/>
      <c r="OLP70" s="51"/>
      <c r="OLQ70" s="51"/>
      <c r="OLR70" s="51"/>
      <c r="OLS70" s="51"/>
      <c r="OLT70" s="51"/>
      <c r="OLU70" s="51"/>
      <c r="OLV70" s="51"/>
      <c r="OLW70" s="51"/>
      <c r="OLX70" s="51"/>
      <c r="OLY70" s="51"/>
      <c r="OLZ70" s="51"/>
      <c r="OMA70" s="51"/>
      <c r="OMB70" s="51"/>
      <c r="OMC70" s="51"/>
      <c r="OMD70" s="51"/>
      <c r="OME70" s="51"/>
      <c r="OMF70" s="51"/>
      <c r="OMG70" s="51"/>
      <c r="OMH70" s="51"/>
      <c r="OMI70" s="51"/>
      <c r="OMJ70" s="51"/>
      <c r="OMK70" s="51"/>
      <c r="OML70" s="51"/>
      <c r="OMM70" s="51"/>
      <c r="OMN70" s="51"/>
      <c r="OMO70" s="51"/>
      <c r="OMP70" s="51"/>
      <c r="OMQ70" s="51"/>
      <c r="OMR70" s="51"/>
      <c r="OMS70" s="51"/>
      <c r="OMT70" s="51"/>
      <c r="OMU70" s="51"/>
      <c r="OMV70" s="51"/>
      <c r="OMW70" s="51"/>
      <c r="OMX70" s="51"/>
      <c r="OMY70" s="51"/>
      <c r="OMZ70" s="51"/>
      <c r="ONA70" s="51"/>
      <c r="ONB70" s="51"/>
      <c r="ONC70" s="51"/>
      <c r="OND70" s="51"/>
      <c r="ONE70" s="51"/>
      <c r="ONF70" s="51"/>
      <c r="ONG70" s="51"/>
      <c r="ONH70" s="51"/>
      <c r="ONI70" s="51"/>
      <c r="ONJ70" s="51"/>
      <c r="ONK70" s="51"/>
      <c r="ONL70" s="51"/>
      <c r="ONM70" s="51"/>
      <c r="ONN70" s="51"/>
      <c r="ONO70" s="51"/>
      <c r="ONP70" s="51"/>
      <c r="ONQ70" s="51"/>
      <c r="ONR70" s="51"/>
      <c r="ONS70" s="51"/>
      <c r="ONT70" s="51"/>
      <c r="ONU70" s="51"/>
      <c r="ONV70" s="51"/>
      <c r="ONW70" s="51"/>
      <c r="ONX70" s="51"/>
      <c r="ONY70" s="51"/>
      <c r="ONZ70" s="51"/>
      <c r="OOA70" s="51"/>
      <c r="OOB70" s="51"/>
      <c r="OOC70" s="51"/>
      <c r="OOD70" s="51"/>
      <c r="OOE70" s="51"/>
      <c r="OOF70" s="51"/>
      <c r="OOG70" s="51"/>
      <c r="OOH70" s="51"/>
      <c r="OOI70" s="51"/>
      <c r="OOJ70" s="51"/>
      <c r="OOK70" s="51"/>
      <c r="OOL70" s="51"/>
      <c r="OOM70" s="51"/>
      <c r="OON70" s="51"/>
      <c r="OOO70" s="51"/>
      <c r="OOP70" s="51"/>
      <c r="OOQ70" s="51"/>
      <c r="OOR70" s="51"/>
      <c r="OOS70" s="51"/>
      <c r="OOT70" s="51"/>
      <c r="OOU70" s="51"/>
      <c r="OOV70" s="51"/>
      <c r="OOW70" s="51"/>
      <c r="OOX70" s="51"/>
      <c r="OOY70" s="51"/>
      <c r="OOZ70" s="51"/>
      <c r="OPA70" s="51"/>
      <c r="OPB70" s="51"/>
      <c r="OPC70" s="51"/>
      <c r="OPD70" s="51"/>
      <c r="OPE70" s="51"/>
      <c r="OPF70" s="51"/>
      <c r="OPG70" s="51"/>
      <c r="OPH70" s="51"/>
      <c r="OPI70" s="51"/>
      <c r="OPJ70" s="51"/>
      <c r="OPK70" s="51"/>
      <c r="OPL70" s="51"/>
      <c r="OPM70" s="51"/>
      <c r="OPN70" s="51"/>
      <c r="OPO70" s="51"/>
      <c r="OPP70" s="51"/>
      <c r="OPQ70" s="51"/>
      <c r="OPR70" s="51"/>
      <c r="OPS70" s="51"/>
      <c r="OPT70" s="51"/>
      <c r="OPU70" s="51"/>
      <c r="OPV70" s="51"/>
      <c r="OPW70" s="51"/>
      <c r="OPX70" s="51"/>
      <c r="OPY70" s="51"/>
      <c r="OPZ70" s="51"/>
      <c r="OQA70" s="51"/>
      <c r="OQB70" s="51"/>
      <c r="OQC70" s="51"/>
      <c r="OQD70" s="51"/>
      <c r="OQE70" s="51"/>
      <c r="OQF70" s="51"/>
      <c r="OQG70" s="51"/>
      <c r="OQH70" s="51"/>
      <c r="OQI70" s="51"/>
      <c r="OQJ70" s="51"/>
      <c r="OQK70" s="51"/>
      <c r="OQL70" s="51"/>
      <c r="OQM70" s="51"/>
      <c r="OQN70" s="51"/>
      <c r="OQO70" s="51"/>
      <c r="OQP70" s="51"/>
      <c r="OQQ70" s="51"/>
      <c r="OQR70" s="51"/>
      <c r="OQS70" s="51"/>
      <c r="OQT70" s="51"/>
      <c r="OQU70" s="51"/>
      <c r="OQV70" s="51"/>
      <c r="OQW70" s="51"/>
      <c r="OQX70" s="51"/>
      <c r="OQY70" s="51"/>
      <c r="OQZ70" s="51"/>
      <c r="ORA70" s="51"/>
      <c r="ORB70" s="51"/>
      <c r="ORC70" s="51"/>
      <c r="ORD70" s="51"/>
      <c r="ORE70" s="51"/>
      <c r="ORF70" s="51"/>
      <c r="ORG70" s="51"/>
      <c r="ORH70" s="51"/>
      <c r="ORI70" s="51"/>
      <c r="ORJ70" s="51"/>
      <c r="ORK70" s="51"/>
      <c r="ORL70" s="51"/>
      <c r="ORM70" s="51"/>
      <c r="ORN70" s="51"/>
      <c r="ORO70" s="51"/>
      <c r="ORP70" s="51"/>
      <c r="ORQ70" s="51"/>
      <c r="ORR70" s="51"/>
      <c r="ORS70" s="51"/>
      <c r="ORT70" s="51"/>
      <c r="ORU70" s="51"/>
      <c r="ORV70" s="51"/>
      <c r="ORW70" s="51"/>
      <c r="ORX70" s="51"/>
      <c r="ORY70" s="51"/>
      <c r="ORZ70" s="51"/>
      <c r="OSA70" s="51"/>
      <c r="OSB70" s="51"/>
      <c r="OSC70" s="51"/>
      <c r="OSD70" s="51"/>
      <c r="OSE70" s="51"/>
      <c r="OSF70" s="51"/>
      <c r="OSG70" s="51"/>
      <c r="OSH70" s="51"/>
      <c r="OSI70" s="51"/>
      <c r="OSJ70" s="51"/>
      <c r="OSK70" s="51"/>
      <c r="OSL70" s="51"/>
      <c r="OSM70" s="51"/>
      <c r="OSN70" s="51"/>
      <c r="OSO70" s="51"/>
      <c r="OSP70" s="51"/>
      <c r="OSQ70" s="51"/>
      <c r="OSR70" s="51"/>
      <c r="OSS70" s="51"/>
      <c r="OST70" s="51"/>
      <c r="OSU70" s="51"/>
      <c r="OSV70" s="51"/>
      <c r="OSW70" s="51"/>
      <c r="OSX70" s="51"/>
      <c r="OSY70" s="51"/>
      <c r="OSZ70" s="51"/>
      <c r="OTA70" s="51"/>
      <c r="OTB70" s="51"/>
      <c r="OTC70" s="51"/>
      <c r="OTD70" s="51"/>
      <c r="OTE70" s="51"/>
      <c r="OTF70" s="51"/>
      <c r="OTG70" s="51"/>
      <c r="OTH70" s="51"/>
      <c r="OTI70" s="51"/>
      <c r="OTJ70" s="51"/>
      <c r="OTK70" s="51"/>
      <c r="OTL70" s="51"/>
      <c r="OTM70" s="51"/>
      <c r="OTN70" s="51"/>
      <c r="OTO70" s="51"/>
      <c r="OTP70" s="51"/>
      <c r="OTQ70" s="51"/>
      <c r="OTR70" s="51"/>
      <c r="OTS70" s="51"/>
      <c r="OTT70" s="51"/>
      <c r="OTU70" s="51"/>
      <c r="OTV70" s="51"/>
      <c r="OTW70" s="51"/>
      <c r="OTX70" s="51"/>
      <c r="OTY70" s="51"/>
      <c r="OTZ70" s="51"/>
      <c r="OUA70" s="51"/>
      <c r="OUB70" s="51"/>
      <c r="OUC70" s="51"/>
      <c r="OUD70" s="51"/>
      <c r="OUE70" s="51"/>
      <c r="OUF70" s="51"/>
      <c r="OUG70" s="51"/>
      <c r="OUH70" s="51"/>
      <c r="OUI70" s="51"/>
      <c r="OUJ70" s="51"/>
      <c r="OUK70" s="51"/>
      <c r="OUL70" s="51"/>
      <c r="OUM70" s="51"/>
      <c r="OUN70" s="51"/>
      <c r="OUO70" s="51"/>
      <c r="OUP70" s="51"/>
      <c r="OUQ70" s="51"/>
      <c r="OUR70" s="51"/>
      <c r="OUS70" s="51"/>
      <c r="OUT70" s="51"/>
      <c r="OUU70" s="51"/>
      <c r="OUV70" s="51"/>
      <c r="OUW70" s="51"/>
      <c r="OUX70" s="51"/>
      <c r="OUY70" s="51"/>
      <c r="OUZ70" s="51"/>
      <c r="OVA70" s="51"/>
      <c r="OVB70" s="51"/>
      <c r="OVC70" s="51"/>
      <c r="OVD70" s="51"/>
      <c r="OVE70" s="51"/>
      <c r="OVF70" s="51"/>
      <c r="OVG70" s="51"/>
      <c r="OVH70" s="51"/>
      <c r="OVI70" s="51"/>
      <c r="OVJ70" s="51"/>
      <c r="OVK70" s="51"/>
      <c r="OVL70" s="51"/>
      <c r="OVM70" s="51"/>
      <c r="OVN70" s="51"/>
      <c r="OVO70" s="51"/>
      <c r="OVP70" s="51"/>
      <c r="OVQ70" s="51"/>
      <c r="OVR70" s="51"/>
      <c r="OVS70" s="51"/>
      <c r="OVT70" s="51"/>
      <c r="OVU70" s="51"/>
      <c r="OVV70" s="51"/>
      <c r="OVW70" s="51"/>
      <c r="OVX70" s="51"/>
      <c r="OVY70" s="51"/>
      <c r="OVZ70" s="51"/>
      <c r="OWA70" s="51"/>
      <c r="OWB70" s="51"/>
      <c r="OWC70" s="51"/>
      <c r="OWD70" s="51"/>
      <c r="OWE70" s="51"/>
      <c r="OWF70" s="51"/>
      <c r="OWG70" s="51"/>
      <c r="OWH70" s="51"/>
      <c r="OWI70" s="51"/>
      <c r="OWJ70" s="51"/>
      <c r="OWK70" s="51"/>
      <c r="OWL70" s="51"/>
      <c r="OWM70" s="51"/>
      <c r="OWN70" s="51"/>
      <c r="OWO70" s="51"/>
      <c r="OWP70" s="51"/>
      <c r="OWQ70" s="51"/>
      <c r="OWR70" s="51"/>
      <c r="OWS70" s="51"/>
      <c r="OWT70" s="51"/>
      <c r="OWU70" s="51"/>
      <c r="OWV70" s="51"/>
      <c r="OWW70" s="51"/>
      <c r="OWX70" s="51"/>
      <c r="OWY70" s="51"/>
      <c r="OWZ70" s="51"/>
      <c r="OXA70" s="51"/>
      <c r="OXB70" s="51"/>
      <c r="OXC70" s="51"/>
      <c r="OXD70" s="51"/>
      <c r="OXE70" s="51"/>
      <c r="OXF70" s="51"/>
      <c r="OXG70" s="51"/>
      <c r="OXH70" s="51"/>
      <c r="OXI70" s="51"/>
      <c r="OXJ70" s="51"/>
      <c r="OXK70" s="51"/>
      <c r="OXL70" s="51"/>
      <c r="OXM70" s="51"/>
      <c r="OXN70" s="51"/>
      <c r="OXO70" s="51"/>
      <c r="OXP70" s="51"/>
      <c r="OXQ70" s="51"/>
      <c r="OXR70" s="51"/>
      <c r="OXS70" s="51"/>
      <c r="OXT70" s="51"/>
      <c r="OXU70" s="51"/>
      <c r="OXV70" s="51"/>
      <c r="OXW70" s="51"/>
      <c r="OXX70" s="51"/>
      <c r="OXY70" s="51"/>
      <c r="OXZ70" s="51"/>
      <c r="OYA70" s="51"/>
      <c r="OYB70" s="51"/>
      <c r="OYC70" s="51"/>
      <c r="OYD70" s="51"/>
      <c r="OYE70" s="51"/>
      <c r="OYF70" s="51"/>
      <c r="OYG70" s="51"/>
      <c r="OYH70" s="51"/>
      <c r="OYI70" s="51"/>
      <c r="OYJ70" s="51"/>
      <c r="OYK70" s="51"/>
      <c r="OYL70" s="51"/>
      <c r="OYM70" s="51"/>
      <c r="OYN70" s="51"/>
      <c r="OYO70" s="51"/>
      <c r="OYP70" s="51"/>
      <c r="OYQ70" s="51"/>
      <c r="OYR70" s="51"/>
      <c r="OYS70" s="51"/>
      <c r="OYT70" s="51"/>
      <c r="OYU70" s="51"/>
      <c r="OYV70" s="51"/>
      <c r="OYW70" s="51"/>
      <c r="OYX70" s="51"/>
      <c r="OYY70" s="51"/>
      <c r="OYZ70" s="51"/>
      <c r="OZA70" s="51"/>
      <c r="OZB70" s="51"/>
      <c r="OZC70" s="51"/>
      <c r="OZD70" s="51"/>
      <c r="OZE70" s="51"/>
      <c r="OZF70" s="51"/>
      <c r="OZG70" s="51"/>
      <c r="OZH70" s="51"/>
      <c r="OZI70" s="51"/>
      <c r="OZJ70" s="51"/>
      <c r="OZK70" s="51"/>
      <c r="OZL70" s="51"/>
      <c r="OZM70" s="51"/>
      <c r="OZN70" s="51"/>
      <c r="OZO70" s="51"/>
      <c r="OZP70" s="51"/>
      <c r="OZQ70" s="51"/>
      <c r="OZR70" s="51"/>
      <c r="OZS70" s="51"/>
      <c r="OZT70" s="51"/>
      <c r="OZU70" s="51"/>
      <c r="OZV70" s="51"/>
      <c r="OZW70" s="51"/>
      <c r="OZX70" s="51"/>
      <c r="OZY70" s="51"/>
      <c r="OZZ70" s="51"/>
      <c r="PAA70" s="51"/>
      <c r="PAB70" s="51"/>
      <c r="PAC70" s="51"/>
      <c r="PAD70" s="51"/>
      <c r="PAE70" s="51"/>
      <c r="PAF70" s="51"/>
      <c r="PAG70" s="51"/>
      <c r="PAH70" s="51"/>
      <c r="PAI70" s="51"/>
      <c r="PAJ70" s="51"/>
      <c r="PAK70" s="51"/>
      <c r="PAL70" s="51"/>
      <c r="PAM70" s="51"/>
      <c r="PAN70" s="51"/>
      <c r="PAO70" s="51"/>
      <c r="PAP70" s="51"/>
      <c r="PAQ70" s="51"/>
      <c r="PAR70" s="51"/>
      <c r="PAS70" s="51"/>
      <c r="PAT70" s="51"/>
      <c r="PAU70" s="51"/>
      <c r="PAV70" s="51"/>
      <c r="PAW70" s="51"/>
      <c r="PAX70" s="51"/>
      <c r="PAY70" s="51"/>
      <c r="PAZ70" s="51"/>
      <c r="PBA70" s="51"/>
      <c r="PBB70" s="51"/>
      <c r="PBC70" s="51"/>
      <c r="PBD70" s="51"/>
      <c r="PBE70" s="51"/>
      <c r="PBF70" s="51"/>
      <c r="PBG70" s="51"/>
      <c r="PBH70" s="51"/>
      <c r="PBI70" s="51"/>
      <c r="PBJ70" s="51"/>
      <c r="PBK70" s="51"/>
      <c r="PBL70" s="51"/>
      <c r="PBM70" s="51"/>
      <c r="PBN70" s="51"/>
      <c r="PBO70" s="51"/>
      <c r="PBP70" s="51"/>
      <c r="PBQ70" s="51"/>
      <c r="PBR70" s="51"/>
      <c r="PBS70" s="51"/>
      <c r="PBT70" s="51"/>
      <c r="PBU70" s="51"/>
      <c r="PBV70" s="51"/>
      <c r="PBW70" s="51"/>
      <c r="PBX70" s="51"/>
      <c r="PBY70" s="51"/>
      <c r="PBZ70" s="51"/>
      <c r="PCA70" s="51"/>
      <c r="PCB70" s="51"/>
      <c r="PCC70" s="51"/>
      <c r="PCD70" s="51"/>
      <c r="PCE70" s="51"/>
      <c r="PCF70" s="51"/>
      <c r="PCG70" s="51"/>
      <c r="PCH70" s="51"/>
      <c r="PCI70" s="51"/>
      <c r="PCJ70" s="51"/>
      <c r="PCK70" s="51"/>
      <c r="PCL70" s="51"/>
      <c r="PCM70" s="51"/>
      <c r="PCN70" s="51"/>
      <c r="PCO70" s="51"/>
      <c r="PCP70" s="51"/>
      <c r="PCQ70" s="51"/>
      <c r="PCR70" s="51"/>
      <c r="PCS70" s="51"/>
      <c r="PCT70" s="51"/>
      <c r="PCU70" s="51"/>
      <c r="PCV70" s="51"/>
      <c r="PCW70" s="51"/>
      <c r="PCX70" s="51"/>
      <c r="PCY70" s="51"/>
      <c r="PCZ70" s="51"/>
      <c r="PDA70" s="51"/>
      <c r="PDB70" s="51"/>
      <c r="PDC70" s="51"/>
      <c r="PDD70" s="51"/>
      <c r="PDE70" s="51"/>
      <c r="PDF70" s="51"/>
      <c r="PDG70" s="51"/>
      <c r="PDH70" s="51"/>
      <c r="PDI70" s="51"/>
      <c r="PDJ70" s="51"/>
      <c r="PDK70" s="51"/>
      <c r="PDL70" s="51"/>
      <c r="PDM70" s="51"/>
      <c r="PDN70" s="51"/>
      <c r="PDO70" s="51"/>
      <c r="PDP70" s="51"/>
      <c r="PDQ70" s="51"/>
      <c r="PDR70" s="51"/>
      <c r="PDS70" s="51"/>
      <c r="PDT70" s="51"/>
      <c r="PDU70" s="51"/>
      <c r="PDV70" s="51"/>
      <c r="PDW70" s="51"/>
      <c r="PDX70" s="51"/>
      <c r="PDY70" s="51"/>
      <c r="PDZ70" s="51"/>
      <c r="PEA70" s="51"/>
      <c r="PEB70" s="51"/>
      <c r="PEC70" s="51"/>
      <c r="PED70" s="51"/>
      <c r="PEE70" s="51"/>
      <c r="PEF70" s="51"/>
      <c r="PEG70" s="51"/>
      <c r="PEH70" s="51"/>
      <c r="PEI70" s="51"/>
      <c r="PEJ70" s="51"/>
      <c r="PEK70" s="51"/>
      <c r="PEL70" s="51"/>
      <c r="PEM70" s="51"/>
      <c r="PEN70" s="51"/>
      <c r="PEO70" s="51"/>
      <c r="PEP70" s="51"/>
      <c r="PEQ70" s="51"/>
      <c r="PER70" s="51"/>
      <c r="PES70" s="51"/>
      <c r="PET70" s="51"/>
      <c r="PEU70" s="51"/>
      <c r="PEV70" s="51"/>
      <c r="PEW70" s="51"/>
      <c r="PEX70" s="51"/>
      <c r="PEY70" s="51"/>
      <c r="PEZ70" s="51"/>
      <c r="PFA70" s="51"/>
      <c r="PFB70" s="51"/>
      <c r="PFC70" s="51"/>
      <c r="PFD70" s="51"/>
      <c r="PFE70" s="51"/>
      <c r="PFF70" s="51"/>
      <c r="PFG70" s="51"/>
      <c r="PFH70" s="51"/>
      <c r="PFI70" s="51"/>
      <c r="PFJ70" s="51"/>
      <c r="PFK70" s="51"/>
      <c r="PFL70" s="51"/>
      <c r="PFM70" s="51"/>
      <c r="PFN70" s="51"/>
      <c r="PFO70" s="51"/>
      <c r="PFP70" s="51"/>
      <c r="PFQ70" s="51"/>
      <c r="PFR70" s="51"/>
      <c r="PFS70" s="51"/>
      <c r="PFT70" s="51"/>
      <c r="PFU70" s="51"/>
      <c r="PFV70" s="51"/>
      <c r="PFW70" s="51"/>
      <c r="PFX70" s="51"/>
      <c r="PFY70" s="51"/>
      <c r="PFZ70" s="51"/>
      <c r="PGA70" s="51"/>
      <c r="PGB70" s="51"/>
      <c r="PGC70" s="51"/>
      <c r="PGD70" s="51"/>
      <c r="PGE70" s="51"/>
      <c r="PGF70" s="51"/>
      <c r="PGG70" s="51"/>
      <c r="PGH70" s="51"/>
      <c r="PGI70" s="51"/>
      <c r="PGJ70" s="51"/>
      <c r="PGK70" s="51"/>
      <c r="PGL70" s="51"/>
      <c r="PGM70" s="51"/>
      <c r="PGN70" s="51"/>
      <c r="PGO70" s="51"/>
      <c r="PGP70" s="51"/>
      <c r="PGQ70" s="51"/>
      <c r="PGR70" s="51"/>
      <c r="PGS70" s="51"/>
      <c r="PGT70" s="51"/>
      <c r="PGU70" s="51"/>
      <c r="PGV70" s="51"/>
      <c r="PGW70" s="51"/>
      <c r="PGX70" s="51"/>
      <c r="PGY70" s="51"/>
      <c r="PGZ70" s="51"/>
      <c r="PHA70" s="51"/>
      <c r="PHB70" s="51"/>
      <c r="PHC70" s="51"/>
      <c r="PHD70" s="51"/>
      <c r="PHE70" s="51"/>
      <c r="PHF70" s="51"/>
      <c r="PHG70" s="51"/>
      <c r="PHH70" s="51"/>
      <c r="PHI70" s="51"/>
      <c r="PHJ70" s="51"/>
      <c r="PHK70" s="51"/>
      <c r="PHL70" s="51"/>
      <c r="PHM70" s="51"/>
      <c r="PHN70" s="51"/>
      <c r="PHO70" s="51"/>
      <c r="PHP70" s="51"/>
      <c r="PHQ70" s="51"/>
      <c r="PHR70" s="51"/>
      <c r="PHS70" s="51"/>
      <c r="PHT70" s="51"/>
      <c r="PHU70" s="51"/>
      <c r="PHV70" s="51"/>
      <c r="PHW70" s="51"/>
      <c r="PHX70" s="51"/>
      <c r="PHY70" s="51"/>
      <c r="PHZ70" s="51"/>
      <c r="PIA70" s="51"/>
      <c r="PIB70" s="51"/>
      <c r="PIC70" s="51"/>
      <c r="PID70" s="51"/>
      <c r="PIE70" s="51"/>
      <c r="PIF70" s="51"/>
      <c r="PIG70" s="51"/>
      <c r="PIH70" s="51"/>
      <c r="PII70" s="51"/>
      <c r="PIJ70" s="51"/>
      <c r="PIK70" s="51"/>
      <c r="PIL70" s="51"/>
      <c r="PIM70" s="51"/>
      <c r="PIN70" s="51"/>
      <c r="PIO70" s="51"/>
      <c r="PIP70" s="51"/>
      <c r="PIQ70" s="51"/>
      <c r="PIR70" s="51"/>
      <c r="PIS70" s="51"/>
      <c r="PIT70" s="51"/>
      <c r="PIU70" s="51"/>
      <c r="PIV70" s="51"/>
      <c r="PIW70" s="51"/>
      <c r="PIX70" s="51"/>
      <c r="PIY70" s="51"/>
      <c r="PIZ70" s="51"/>
      <c r="PJA70" s="51"/>
      <c r="PJB70" s="51"/>
      <c r="PJC70" s="51"/>
      <c r="PJD70" s="51"/>
      <c r="PJE70" s="51"/>
      <c r="PJF70" s="51"/>
      <c r="PJG70" s="51"/>
      <c r="PJH70" s="51"/>
      <c r="PJI70" s="51"/>
      <c r="PJJ70" s="51"/>
      <c r="PJK70" s="51"/>
      <c r="PJL70" s="51"/>
      <c r="PJM70" s="51"/>
      <c r="PJN70" s="51"/>
      <c r="PJO70" s="51"/>
      <c r="PJP70" s="51"/>
      <c r="PJQ70" s="51"/>
      <c r="PJR70" s="51"/>
      <c r="PJS70" s="51"/>
      <c r="PJT70" s="51"/>
      <c r="PJU70" s="51"/>
      <c r="PJV70" s="51"/>
      <c r="PJW70" s="51"/>
      <c r="PJX70" s="51"/>
      <c r="PJY70" s="51"/>
      <c r="PJZ70" s="51"/>
      <c r="PKA70" s="51"/>
      <c r="PKB70" s="51"/>
      <c r="PKC70" s="51"/>
      <c r="PKD70" s="51"/>
      <c r="PKE70" s="51"/>
      <c r="PKF70" s="51"/>
      <c r="PKG70" s="51"/>
      <c r="PKH70" s="51"/>
      <c r="PKI70" s="51"/>
      <c r="PKJ70" s="51"/>
      <c r="PKK70" s="51"/>
      <c r="PKL70" s="51"/>
      <c r="PKM70" s="51"/>
      <c r="PKN70" s="51"/>
      <c r="PKO70" s="51"/>
      <c r="PKP70" s="51"/>
      <c r="PKQ70" s="51"/>
      <c r="PKR70" s="51"/>
      <c r="PKS70" s="51"/>
      <c r="PKT70" s="51"/>
      <c r="PKU70" s="51"/>
      <c r="PKV70" s="51"/>
      <c r="PKW70" s="51"/>
      <c r="PKX70" s="51"/>
      <c r="PKY70" s="51"/>
      <c r="PKZ70" s="51"/>
      <c r="PLA70" s="51"/>
      <c r="PLB70" s="51"/>
      <c r="PLC70" s="51"/>
      <c r="PLD70" s="51"/>
      <c r="PLE70" s="51"/>
      <c r="PLF70" s="51"/>
      <c r="PLG70" s="51"/>
      <c r="PLH70" s="51"/>
      <c r="PLI70" s="51"/>
      <c r="PLJ70" s="51"/>
      <c r="PLK70" s="51"/>
      <c r="PLL70" s="51"/>
      <c r="PLM70" s="51"/>
      <c r="PLN70" s="51"/>
      <c r="PLO70" s="51"/>
      <c r="PLP70" s="51"/>
      <c r="PLQ70" s="51"/>
      <c r="PLR70" s="51"/>
      <c r="PLS70" s="51"/>
      <c r="PLT70" s="51"/>
      <c r="PLU70" s="51"/>
      <c r="PLV70" s="51"/>
      <c r="PLW70" s="51"/>
      <c r="PLX70" s="51"/>
      <c r="PLY70" s="51"/>
      <c r="PLZ70" s="51"/>
      <c r="PMA70" s="51"/>
      <c r="PMB70" s="51"/>
      <c r="PMC70" s="51"/>
      <c r="PMD70" s="51"/>
      <c r="PME70" s="51"/>
      <c r="PMF70" s="51"/>
      <c r="PMG70" s="51"/>
      <c r="PMH70" s="51"/>
      <c r="PMI70" s="51"/>
      <c r="PMJ70" s="51"/>
      <c r="PMK70" s="51"/>
      <c r="PML70" s="51"/>
      <c r="PMM70" s="51"/>
      <c r="PMN70" s="51"/>
      <c r="PMO70" s="51"/>
      <c r="PMP70" s="51"/>
      <c r="PMQ70" s="51"/>
      <c r="PMR70" s="51"/>
      <c r="PMS70" s="51"/>
      <c r="PMT70" s="51"/>
      <c r="PMU70" s="51"/>
      <c r="PMV70" s="51"/>
      <c r="PMW70" s="51"/>
      <c r="PMX70" s="51"/>
      <c r="PMY70" s="51"/>
      <c r="PMZ70" s="51"/>
      <c r="PNA70" s="51"/>
      <c r="PNB70" s="51"/>
      <c r="PNC70" s="51"/>
      <c r="PND70" s="51"/>
      <c r="PNE70" s="51"/>
      <c r="PNF70" s="51"/>
      <c r="PNG70" s="51"/>
      <c r="PNH70" s="51"/>
      <c r="PNI70" s="51"/>
      <c r="PNJ70" s="51"/>
      <c r="PNK70" s="51"/>
      <c r="PNL70" s="51"/>
      <c r="PNM70" s="51"/>
      <c r="PNN70" s="51"/>
      <c r="PNO70" s="51"/>
      <c r="PNP70" s="51"/>
      <c r="PNQ70" s="51"/>
      <c r="PNR70" s="51"/>
      <c r="PNS70" s="51"/>
      <c r="PNT70" s="51"/>
      <c r="PNU70" s="51"/>
      <c r="PNV70" s="51"/>
      <c r="PNW70" s="51"/>
      <c r="PNX70" s="51"/>
      <c r="PNY70" s="51"/>
      <c r="PNZ70" s="51"/>
      <c r="POA70" s="51"/>
      <c r="POB70" s="51"/>
      <c r="POC70" s="51"/>
      <c r="POD70" s="51"/>
      <c r="POE70" s="51"/>
      <c r="POF70" s="51"/>
      <c r="POG70" s="51"/>
      <c r="POH70" s="51"/>
      <c r="POI70" s="51"/>
      <c r="POJ70" s="51"/>
      <c r="POK70" s="51"/>
      <c r="POL70" s="51"/>
      <c r="POM70" s="51"/>
      <c r="PON70" s="51"/>
      <c r="POO70" s="51"/>
      <c r="POP70" s="51"/>
      <c r="POQ70" s="51"/>
      <c r="POR70" s="51"/>
      <c r="POS70" s="51"/>
      <c r="POT70" s="51"/>
      <c r="POU70" s="51"/>
      <c r="POV70" s="51"/>
      <c r="POW70" s="51"/>
      <c r="POX70" s="51"/>
      <c r="POY70" s="51"/>
      <c r="POZ70" s="51"/>
      <c r="PPA70" s="51"/>
      <c r="PPB70" s="51"/>
      <c r="PPC70" s="51"/>
      <c r="PPD70" s="51"/>
      <c r="PPE70" s="51"/>
      <c r="PPF70" s="51"/>
      <c r="PPG70" s="51"/>
      <c r="PPH70" s="51"/>
      <c r="PPI70" s="51"/>
      <c r="PPJ70" s="51"/>
      <c r="PPK70" s="51"/>
      <c r="PPL70" s="51"/>
      <c r="PPM70" s="51"/>
      <c r="PPN70" s="51"/>
      <c r="PPO70" s="51"/>
      <c r="PPP70" s="51"/>
      <c r="PPQ70" s="51"/>
      <c r="PPR70" s="51"/>
      <c r="PPS70" s="51"/>
      <c r="PPT70" s="51"/>
      <c r="PPU70" s="51"/>
      <c r="PPV70" s="51"/>
      <c r="PPW70" s="51"/>
      <c r="PPX70" s="51"/>
      <c r="PPY70" s="51"/>
      <c r="PPZ70" s="51"/>
      <c r="PQA70" s="51"/>
      <c r="PQB70" s="51"/>
      <c r="PQC70" s="51"/>
      <c r="PQD70" s="51"/>
      <c r="PQE70" s="51"/>
      <c r="PQF70" s="51"/>
      <c r="PQG70" s="51"/>
      <c r="PQH70" s="51"/>
      <c r="PQI70" s="51"/>
      <c r="PQJ70" s="51"/>
      <c r="PQK70" s="51"/>
      <c r="PQL70" s="51"/>
      <c r="PQM70" s="51"/>
      <c r="PQN70" s="51"/>
      <c r="PQO70" s="51"/>
      <c r="PQP70" s="51"/>
      <c r="PQQ70" s="51"/>
      <c r="PQR70" s="51"/>
      <c r="PQS70" s="51"/>
      <c r="PQT70" s="51"/>
      <c r="PQU70" s="51"/>
      <c r="PQV70" s="51"/>
      <c r="PQW70" s="51"/>
      <c r="PQX70" s="51"/>
      <c r="PQY70" s="51"/>
      <c r="PQZ70" s="51"/>
      <c r="PRA70" s="51"/>
      <c r="PRB70" s="51"/>
      <c r="PRC70" s="51"/>
      <c r="PRD70" s="51"/>
      <c r="PRE70" s="51"/>
      <c r="PRF70" s="51"/>
      <c r="PRG70" s="51"/>
      <c r="PRH70" s="51"/>
      <c r="PRI70" s="51"/>
      <c r="PRJ70" s="51"/>
      <c r="PRK70" s="51"/>
      <c r="PRL70" s="51"/>
      <c r="PRM70" s="51"/>
      <c r="PRN70" s="51"/>
      <c r="PRO70" s="51"/>
      <c r="PRP70" s="51"/>
      <c r="PRQ70" s="51"/>
      <c r="PRR70" s="51"/>
      <c r="PRS70" s="51"/>
      <c r="PRT70" s="51"/>
      <c r="PRU70" s="51"/>
      <c r="PRV70" s="51"/>
      <c r="PRW70" s="51"/>
      <c r="PRX70" s="51"/>
      <c r="PRY70" s="51"/>
      <c r="PRZ70" s="51"/>
      <c r="PSA70" s="51"/>
      <c r="PSB70" s="51"/>
      <c r="PSC70" s="51"/>
      <c r="PSD70" s="51"/>
      <c r="PSE70" s="51"/>
      <c r="PSF70" s="51"/>
      <c r="PSG70" s="51"/>
      <c r="PSH70" s="51"/>
      <c r="PSI70" s="51"/>
      <c r="PSJ70" s="51"/>
      <c r="PSK70" s="51"/>
      <c r="PSL70" s="51"/>
      <c r="PSM70" s="51"/>
      <c r="PSN70" s="51"/>
      <c r="PSO70" s="51"/>
      <c r="PSP70" s="51"/>
      <c r="PSQ70" s="51"/>
      <c r="PSR70" s="51"/>
      <c r="PSS70" s="51"/>
      <c r="PST70" s="51"/>
      <c r="PSU70" s="51"/>
      <c r="PSV70" s="51"/>
      <c r="PSW70" s="51"/>
      <c r="PSX70" s="51"/>
      <c r="PSY70" s="51"/>
      <c r="PSZ70" s="51"/>
      <c r="PTA70" s="51"/>
      <c r="PTB70" s="51"/>
      <c r="PTC70" s="51"/>
      <c r="PTD70" s="51"/>
      <c r="PTE70" s="51"/>
      <c r="PTF70" s="51"/>
      <c r="PTG70" s="51"/>
      <c r="PTH70" s="51"/>
      <c r="PTI70" s="51"/>
      <c r="PTJ70" s="51"/>
      <c r="PTK70" s="51"/>
      <c r="PTL70" s="51"/>
      <c r="PTM70" s="51"/>
      <c r="PTN70" s="51"/>
      <c r="PTO70" s="51"/>
      <c r="PTP70" s="51"/>
      <c r="PTQ70" s="51"/>
      <c r="PTR70" s="51"/>
      <c r="PTS70" s="51"/>
      <c r="PTT70" s="51"/>
      <c r="PTU70" s="51"/>
      <c r="PTV70" s="51"/>
      <c r="PTW70" s="51"/>
      <c r="PTX70" s="51"/>
      <c r="PTY70" s="51"/>
      <c r="PTZ70" s="51"/>
      <c r="PUA70" s="51"/>
      <c r="PUB70" s="51"/>
      <c r="PUC70" s="51"/>
      <c r="PUD70" s="51"/>
      <c r="PUE70" s="51"/>
      <c r="PUF70" s="51"/>
      <c r="PUG70" s="51"/>
      <c r="PUH70" s="51"/>
      <c r="PUI70" s="51"/>
      <c r="PUJ70" s="51"/>
      <c r="PUK70" s="51"/>
      <c r="PUL70" s="51"/>
      <c r="PUM70" s="51"/>
      <c r="PUN70" s="51"/>
      <c r="PUO70" s="51"/>
      <c r="PUP70" s="51"/>
      <c r="PUQ70" s="51"/>
      <c r="PUR70" s="51"/>
      <c r="PUS70" s="51"/>
      <c r="PUT70" s="51"/>
      <c r="PUU70" s="51"/>
      <c r="PUV70" s="51"/>
      <c r="PUW70" s="51"/>
      <c r="PUX70" s="51"/>
      <c r="PUY70" s="51"/>
      <c r="PUZ70" s="51"/>
      <c r="PVA70" s="51"/>
      <c r="PVB70" s="51"/>
      <c r="PVC70" s="51"/>
      <c r="PVD70" s="51"/>
      <c r="PVE70" s="51"/>
      <c r="PVF70" s="51"/>
      <c r="PVG70" s="51"/>
      <c r="PVH70" s="51"/>
      <c r="PVI70" s="51"/>
      <c r="PVJ70" s="51"/>
      <c r="PVK70" s="51"/>
      <c r="PVL70" s="51"/>
      <c r="PVM70" s="51"/>
      <c r="PVN70" s="51"/>
      <c r="PVO70" s="51"/>
      <c r="PVP70" s="51"/>
      <c r="PVQ70" s="51"/>
      <c r="PVR70" s="51"/>
      <c r="PVS70" s="51"/>
      <c r="PVT70" s="51"/>
      <c r="PVU70" s="51"/>
      <c r="PVV70" s="51"/>
      <c r="PVW70" s="51"/>
      <c r="PVX70" s="51"/>
      <c r="PVY70" s="51"/>
      <c r="PVZ70" s="51"/>
      <c r="PWA70" s="51"/>
      <c r="PWB70" s="51"/>
      <c r="PWC70" s="51"/>
      <c r="PWD70" s="51"/>
      <c r="PWE70" s="51"/>
      <c r="PWF70" s="51"/>
      <c r="PWG70" s="51"/>
      <c r="PWH70" s="51"/>
      <c r="PWI70" s="51"/>
      <c r="PWJ70" s="51"/>
      <c r="PWK70" s="51"/>
      <c r="PWL70" s="51"/>
      <c r="PWM70" s="51"/>
      <c r="PWN70" s="51"/>
      <c r="PWO70" s="51"/>
      <c r="PWP70" s="51"/>
      <c r="PWQ70" s="51"/>
      <c r="PWR70" s="51"/>
      <c r="PWS70" s="51"/>
      <c r="PWT70" s="51"/>
      <c r="PWU70" s="51"/>
      <c r="PWV70" s="51"/>
      <c r="PWW70" s="51"/>
      <c r="PWX70" s="51"/>
      <c r="PWY70" s="51"/>
      <c r="PWZ70" s="51"/>
      <c r="PXA70" s="51"/>
      <c r="PXB70" s="51"/>
      <c r="PXC70" s="51"/>
      <c r="PXD70" s="51"/>
      <c r="PXE70" s="51"/>
      <c r="PXF70" s="51"/>
      <c r="PXG70" s="51"/>
      <c r="PXH70" s="51"/>
      <c r="PXI70" s="51"/>
      <c r="PXJ70" s="51"/>
      <c r="PXK70" s="51"/>
      <c r="PXL70" s="51"/>
      <c r="PXM70" s="51"/>
      <c r="PXN70" s="51"/>
      <c r="PXO70" s="51"/>
      <c r="PXP70" s="51"/>
      <c r="PXQ70" s="51"/>
      <c r="PXR70" s="51"/>
      <c r="PXS70" s="51"/>
      <c r="PXT70" s="51"/>
      <c r="PXU70" s="51"/>
      <c r="PXV70" s="51"/>
      <c r="PXW70" s="51"/>
      <c r="PXX70" s="51"/>
      <c r="PXY70" s="51"/>
      <c r="PXZ70" s="51"/>
      <c r="PYA70" s="51"/>
      <c r="PYB70" s="51"/>
      <c r="PYC70" s="51"/>
      <c r="PYD70" s="51"/>
      <c r="PYE70" s="51"/>
      <c r="PYF70" s="51"/>
      <c r="PYG70" s="51"/>
      <c r="PYH70" s="51"/>
      <c r="PYI70" s="51"/>
      <c r="PYJ70" s="51"/>
      <c r="PYK70" s="51"/>
      <c r="PYL70" s="51"/>
      <c r="PYM70" s="51"/>
      <c r="PYN70" s="51"/>
      <c r="PYO70" s="51"/>
      <c r="PYP70" s="51"/>
      <c r="PYQ70" s="51"/>
      <c r="PYR70" s="51"/>
      <c r="PYS70" s="51"/>
      <c r="PYT70" s="51"/>
      <c r="PYU70" s="51"/>
      <c r="PYV70" s="51"/>
      <c r="PYW70" s="51"/>
      <c r="PYX70" s="51"/>
      <c r="PYY70" s="51"/>
      <c r="PYZ70" s="51"/>
      <c r="PZA70" s="51"/>
      <c r="PZB70" s="51"/>
      <c r="PZC70" s="51"/>
      <c r="PZD70" s="51"/>
      <c r="PZE70" s="51"/>
      <c r="PZF70" s="51"/>
      <c r="PZG70" s="51"/>
      <c r="PZH70" s="51"/>
      <c r="PZI70" s="51"/>
      <c r="PZJ70" s="51"/>
      <c r="PZK70" s="51"/>
      <c r="PZL70" s="51"/>
      <c r="PZM70" s="51"/>
      <c r="PZN70" s="51"/>
      <c r="PZO70" s="51"/>
      <c r="PZP70" s="51"/>
      <c r="PZQ70" s="51"/>
      <c r="PZR70" s="51"/>
      <c r="PZS70" s="51"/>
      <c r="PZT70" s="51"/>
      <c r="PZU70" s="51"/>
      <c r="PZV70" s="51"/>
      <c r="PZW70" s="51"/>
      <c r="PZX70" s="51"/>
      <c r="PZY70" s="51"/>
      <c r="PZZ70" s="51"/>
      <c r="QAA70" s="51"/>
      <c r="QAB70" s="51"/>
      <c r="QAC70" s="51"/>
      <c r="QAD70" s="51"/>
      <c r="QAE70" s="51"/>
      <c r="QAF70" s="51"/>
      <c r="QAG70" s="51"/>
      <c r="QAH70" s="51"/>
      <c r="QAI70" s="51"/>
      <c r="QAJ70" s="51"/>
      <c r="QAK70" s="51"/>
      <c r="QAL70" s="51"/>
      <c r="QAM70" s="51"/>
      <c r="QAN70" s="51"/>
      <c r="QAO70" s="51"/>
      <c r="QAP70" s="51"/>
      <c r="QAQ70" s="51"/>
      <c r="QAR70" s="51"/>
      <c r="QAS70" s="51"/>
      <c r="QAT70" s="51"/>
      <c r="QAU70" s="51"/>
      <c r="QAV70" s="51"/>
      <c r="QAW70" s="51"/>
      <c r="QAX70" s="51"/>
      <c r="QAY70" s="51"/>
      <c r="QAZ70" s="51"/>
      <c r="QBA70" s="51"/>
      <c r="QBB70" s="51"/>
      <c r="QBC70" s="51"/>
      <c r="QBD70" s="51"/>
      <c r="QBE70" s="51"/>
      <c r="QBF70" s="51"/>
      <c r="QBG70" s="51"/>
      <c r="QBH70" s="51"/>
      <c r="QBI70" s="51"/>
      <c r="QBJ70" s="51"/>
      <c r="QBK70" s="51"/>
      <c r="QBL70" s="51"/>
      <c r="QBM70" s="51"/>
      <c r="QBN70" s="51"/>
      <c r="QBO70" s="51"/>
      <c r="QBP70" s="51"/>
      <c r="QBQ70" s="51"/>
      <c r="QBR70" s="51"/>
      <c r="QBS70" s="51"/>
      <c r="QBT70" s="51"/>
      <c r="QBU70" s="51"/>
      <c r="QBV70" s="51"/>
      <c r="QBW70" s="51"/>
      <c r="QBX70" s="51"/>
      <c r="QBY70" s="51"/>
      <c r="QBZ70" s="51"/>
      <c r="QCA70" s="51"/>
      <c r="QCB70" s="51"/>
      <c r="QCC70" s="51"/>
      <c r="QCD70" s="51"/>
      <c r="QCE70" s="51"/>
      <c r="QCF70" s="51"/>
      <c r="QCG70" s="51"/>
      <c r="QCH70" s="51"/>
      <c r="QCI70" s="51"/>
      <c r="QCJ70" s="51"/>
      <c r="QCK70" s="51"/>
      <c r="QCL70" s="51"/>
      <c r="QCM70" s="51"/>
      <c r="QCN70" s="51"/>
      <c r="QCO70" s="51"/>
      <c r="QCP70" s="51"/>
      <c r="QCQ70" s="51"/>
      <c r="QCR70" s="51"/>
      <c r="QCS70" s="51"/>
      <c r="QCT70" s="51"/>
      <c r="QCU70" s="51"/>
      <c r="QCV70" s="51"/>
      <c r="QCW70" s="51"/>
      <c r="QCX70" s="51"/>
      <c r="QCY70" s="51"/>
      <c r="QCZ70" s="51"/>
      <c r="QDA70" s="51"/>
      <c r="QDB70" s="51"/>
      <c r="QDC70" s="51"/>
      <c r="QDD70" s="51"/>
      <c r="QDE70" s="51"/>
      <c r="QDF70" s="51"/>
      <c r="QDG70" s="51"/>
      <c r="QDH70" s="51"/>
      <c r="QDI70" s="51"/>
      <c r="QDJ70" s="51"/>
      <c r="QDK70" s="51"/>
      <c r="QDL70" s="51"/>
      <c r="QDM70" s="51"/>
      <c r="QDN70" s="51"/>
      <c r="QDO70" s="51"/>
      <c r="QDP70" s="51"/>
      <c r="QDQ70" s="51"/>
      <c r="QDR70" s="51"/>
      <c r="QDS70" s="51"/>
      <c r="QDT70" s="51"/>
      <c r="QDU70" s="51"/>
      <c r="QDV70" s="51"/>
      <c r="QDW70" s="51"/>
      <c r="QDX70" s="51"/>
      <c r="QDY70" s="51"/>
      <c r="QDZ70" s="51"/>
      <c r="QEA70" s="51"/>
      <c r="QEB70" s="51"/>
      <c r="QEC70" s="51"/>
      <c r="QED70" s="51"/>
      <c r="QEE70" s="51"/>
      <c r="QEF70" s="51"/>
      <c r="QEG70" s="51"/>
      <c r="QEH70" s="51"/>
      <c r="QEI70" s="51"/>
      <c r="QEJ70" s="51"/>
      <c r="QEK70" s="51"/>
      <c r="QEL70" s="51"/>
      <c r="QEM70" s="51"/>
      <c r="QEN70" s="51"/>
      <c r="QEO70" s="51"/>
      <c r="QEP70" s="51"/>
      <c r="QEQ70" s="51"/>
      <c r="QER70" s="51"/>
      <c r="QES70" s="51"/>
      <c r="QET70" s="51"/>
      <c r="QEU70" s="51"/>
      <c r="QEV70" s="51"/>
      <c r="QEW70" s="51"/>
      <c r="QEX70" s="51"/>
      <c r="QEY70" s="51"/>
      <c r="QEZ70" s="51"/>
      <c r="QFA70" s="51"/>
      <c r="QFB70" s="51"/>
      <c r="QFC70" s="51"/>
      <c r="QFD70" s="51"/>
      <c r="QFE70" s="51"/>
      <c r="QFF70" s="51"/>
      <c r="QFG70" s="51"/>
      <c r="QFH70" s="51"/>
      <c r="QFI70" s="51"/>
      <c r="QFJ70" s="51"/>
      <c r="QFK70" s="51"/>
      <c r="QFL70" s="51"/>
      <c r="QFM70" s="51"/>
      <c r="QFN70" s="51"/>
      <c r="QFO70" s="51"/>
      <c r="QFP70" s="51"/>
      <c r="QFQ70" s="51"/>
      <c r="QFR70" s="51"/>
      <c r="QFS70" s="51"/>
      <c r="QFT70" s="51"/>
      <c r="QFU70" s="51"/>
      <c r="QFV70" s="51"/>
      <c r="QFW70" s="51"/>
      <c r="QFX70" s="51"/>
      <c r="QFY70" s="51"/>
      <c r="QFZ70" s="51"/>
      <c r="QGA70" s="51"/>
      <c r="QGB70" s="51"/>
      <c r="QGC70" s="51"/>
      <c r="QGD70" s="51"/>
      <c r="QGE70" s="51"/>
      <c r="QGF70" s="51"/>
      <c r="QGG70" s="51"/>
      <c r="QGH70" s="51"/>
      <c r="QGI70" s="51"/>
      <c r="QGJ70" s="51"/>
      <c r="QGK70" s="51"/>
      <c r="QGL70" s="51"/>
      <c r="QGM70" s="51"/>
      <c r="QGN70" s="51"/>
      <c r="QGO70" s="51"/>
      <c r="QGP70" s="51"/>
      <c r="QGQ70" s="51"/>
      <c r="QGR70" s="51"/>
      <c r="QGS70" s="51"/>
      <c r="QGT70" s="51"/>
      <c r="QGU70" s="51"/>
      <c r="QGV70" s="51"/>
      <c r="QGW70" s="51"/>
      <c r="QGX70" s="51"/>
      <c r="QGY70" s="51"/>
      <c r="QGZ70" s="51"/>
      <c r="QHA70" s="51"/>
      <c r="QHB70" s="51"/>
      <c r="QHC70" s="51"/>
      <c r="QHD70" s="51"/>
      <c r="QHE70" s="51"/>
      <c r="QHF70" s="51"/>
      <c r="QHG70" s="51"/>
      <c r="QHH70" s="51"/>
      <c r="QHI70" s="51"/>
      <c r="QHJ70" s="51"/>
      <c r="QHK70" s="51"/>
      <c r="QHL70" s="51"/>
      <c r="QHM70" s="51"/>
      <c r="QHN70" s="51"/>
      <c r="QHO70" s="51"/>
      <c r="QHP70" s="51"/>
      <c r="QHQ70" s="51"/>
      <c r="QHR70" s="51"/>
      <c r="QHS70" s="51"/>
      <c r="QHT70" s="51"/>
      <c r="QHU70" s="51"/>
      <c r="QHV70" s="51"/>
      <c r="QHW70" s="51"/>
      <c r="QHX70" s="51"/>
      <c r="QHY70" s="51"/>
      <c r="QHZ70" s="51"/>
      <c r="QIA70" s="51"/>
      <c r="QIB70" s="51"/>
      <c r="QIC70" s="51"/>
      <c r="QID70" s="51"/>
      <c r="QIE70" s="51"/>
      <c r="QIF70" s="51"/>
      <c r="QIG70" s="51"/>
      <c r="QIH70" s="51"/>
      <c r="QII70" s="51"/>
      <c r="QIJ70" s="51"/>
      <c r="QIK70" s="51"/>
      <c r="QIL70" s="51"/>
      <c r="QIM70" s="51"/>
      <c r="QIN70" s="51"/>
      <c r="QIO70" s="51"/>
      <c r="QIP70" s="51"/>
      <c r="QIQ70" s="51"/>
      <c r="QIR70" s="51"/>
      <c r="QIS70" s="51"/>
      <c r="QIT70" s="51"/>
      <c r="QIU70" s="51"/>
      <c r="QIV70" s="51"/>
      <c r="QIW70" s="51"/>
      <c r="QIX70" s="51"/>
      <c r="QIY70" s="51"/>
      <c r="QIZ70" s="51"/>
      <c r="QJA70" s="51"/>
      <c r="QJB70" s="51"/>
      <c r="QJC70" s="51"/>
      <c r="QJD70" s="51"/>
      <c r="QJE70" s="51"/>
      <c r="QJF70" s="51"/>
      <c r="QJG70" s="51"/>
      <c r="QJH70" s="51"/>
      <c r="QJI70" s="51"/>
      <c r="QJJ70" s="51"/>
      <c r="QJK70" s="51"/>
      <c r="QJL70" s="51"/>
      <c r="QJM70" s="51"/>
      <c r="QJN70" s="51"/>
      <c r="QJO70" s="51"/>
      <c r="QJP70" s="51"/>
      <c r="QJQ70" s="51"/>
      <c r="QJR70" s="51"/>
      <c r="QJS70" s="51"/>
      <c r="QJT70" s="51"/>
      <c r="QJU70" s="51"/>
      <c r="QJV70" s="51"/>
      <c r="QJW70" s="51"/>
      <c r="QJX70" s="51"/>
      <c r="QJY70" s="51"/>
      <c r="QJZ70" s="51"/>
      <c r="QKA70" s="51"/>
      <c r="QKB70" s="51"/>
      <c r="QKC70" s="51"/>
      <c r="QKD70" s="51"/>
      <c r="QKE70" s="51"/>
      <c r="QKF70" s="51"/>
      <c r="QKG70" s="51"/>
      <c r="QKH70" s="51"/>
      <c r="QKI70" s="51"/>
      <c r="QKJ70" s="51"/>
      <c r="QKK70" s="51"/>
      <c r="QKL70" s="51"/>
      <c r="QKM70" s="51"/>
      <c r="QKN70" s="51"/>
      <c r="QKO70" s="51"/>
      <c r="QKP70" s="51"/>
      <c r="QKQ70" s="51"/>
      <c r="QKR70" s="51"/>
      <c r="QKS70" s="51"/>
      <c r="QKT70" s="51"/>
      <c r="QKU70" s="51"/>
      <c r="QKV70" s="51"/>
      <c r="QKW70" s="51"/>
      <c r="QKX70" s="51"/>
      <c r="QKY70" s="51"/>
      <c r="QKZ70" s="51"/>
      <c r="QLA70" s="51"/>
      <c r="QLB70" s="51"/>
      <c r="QLC70" s="51"/>
      <c r="QLD70" s="51"/>
      <c r="QLE70" s="51"/>
      <c r="QLF70" s="51"/>
      <c r="QLG70" s="51"/>
      <c r="QLH70" s="51"/>
      <c r="QLI70" s="51"/>
      <c r="QLJ70" s="51"/>
      <c r="QLK70" s="51"/>
      <c r="QLL70" s="51"/>
      <c r="QLM70" s="51"/>
      <c r="QLN70" s="51"/>
      <c r="QLO70" s="51"/>
      <c r="QLP70" s="51"/>
      <c r="QLQ70" s="51"/>
      <c r="QLR70" s="51"/>
      <c r="QLS70" s="51"/>
      <c r="QLT70" s="51"/>
      <c r="QLU70" s="51"/>
      <c r="QLV70" s="51"/>
      <c r="QLW70" s="51"/>
      <c r="QLX70" s="51"/>
      <c r="QLY70" s="51"/>
      <c r="QLZ70" s="51"/>
      <c r="QMA70" s="51"/>
      <c r="QMB70" s="51"/>
      <c r="QMC70" s="51"/>
      <c r="QMD70" s="51"/>
      <c r="QME70" s="51"/>
      <c r="QMF70" s="51"/>
      <c r="QMG70" s="51"/>
      <c r="QMH70" s="51"/>
      <c r="QMI70" s="51"/>
      <c r="QMJ70" s="51"/>
      <c r="QMK70" s="51"/>
      <c r="QML70" s="51"/>
      <c r="QMM70" s="51"/>
      <c r="QMN70" s="51"/>
      <c r="QMO70" s="51"/>
      <c r="QMP70" s="51"/>
      <c r="QMQ70" s="51"/>
      <c r="QMR70" s="51"/>
      <c r="QMS70" s="51"/>
      <c r="QMT70" s="51"/>
      <c r="QMU70" s="51"/>
      <c r="QMV70" s="51"/>
      <c r="QMW70" s="51"/>
      <c r="QMX70" s="51"/>
      <c r="QMY70" s="51"/>
      <c r="QMZ70" s="51"/>
      <c r="QNA70" s="51"/>
      <c r="QNB70" s="51"/>
      <c r="QNC70" s="51"/>
      <c r="QND70" s="51"/>
      <c r="QNE70" s="51"/>
      <c r="QNF70" s="51"/>
      <c r="QNG70" s="51"/>
      <c r="QNH70" s="51"/>
      <c r="QNI70" s="51"/>
      <c r="QNJ70" s="51"/>
      <c r="QNK70" s="51"/>
      <c r="QNL70" s="51"/>
      <c r="QNM70" s="51"/>
      <c r="QNN70" s="51"/>
      <c r="QNO70" s="51"/>
      <c r="QNP70" s="51"/>
      <c r="QNQ70" s="51"/>
      <c r="QNR70" s="51"/>
      <c r="QNS70" s="51"/>
      <c r="QNT70" s="51"/>
      <c r="QNU70" s="51"/>
      <c r="QNV70" s="51"/>
      <c r="QNW70" s="51"/>
      <c r="QNX70" s="51"/>
      <c r="QNY70" s="51"/>
      <c r="QNZ70" s="51"/>
      <c r="QOA70" s="51"/>
      <c r="QOB70" s="51"/>
      <c r="QOC70" s="51"/>
      <c r="QOD70" s="51"/>
      <c r="QOE70" s="51"/>
      <c r="QOF70" s="51"/>
      <c r="QOG70" s="51"/>
      <c r="QOH70" s="51"/>
      <c r="QOI70" s="51"/>
      <c r="QOJ70" s="51"/>
      <c r="QOK70" s="51"/>
      <c r="QOL70" s="51"/>
      <c r="QOM70" s="51"/>
      <c r="QON70" s="51"/>
      <c r="QOO70" s="51"/>
      <c r="QOP70" s="51"/>
      <c r="QOQ70" s="51"/>
      <c r="QOR70" s="51"/>
      <c r="QOS70" s="51"/>
      <c r="QOT70" s="51"/>
      <c r="QOU70" s="51"/>
      <c r="QOV70" s="51"/>
      <c r="QOW70" s="51"/>
      <c r="QOX70" s="51"/>
      <c r="QOY70" s="51"/>
      <c r="QOZ70" s="51"/>
      <c r="QPA70" s="51"/>
      <c r="QPB70" s="51"/>
      <c r="QPC70" s="51"/>
      <c r="QPD70" s="51"/>
      <c r="QPE70" s="51"/>
      <c r="QPF70" s="51"/>
      <c r="QPG70" s="51"/>
      <c r="QPH70" s="51"/>
      <c r="QPI70" s="51"/>
      <c r="QPJ70" s="51"/>
      <c r="QPK70" s="51"/>
      <c r="QPL70" s="51"/>
      <c r="QPM70" s="51"/>
      <c r="QPN70" s="51"/>
      <c r="QPO70" s="51"/>
      <c r="QPP70" s="51"/>
      <c r="QPQ70" s="51"/>
      <c r="QPR70" s="51"/>
      <c r="QPS70" s="51"/>
      <c r="QPT70" s="51"/>
      <c r="QPU70" s="51"/>
      <c r="QPV70" s="51"/>
      <c r="QPW70" s="51"/>
      <c r="QPX70" s="51"/>
      <c r="QPY70" s="51"/>
      <c r="QPZ70" s="51"/>
      <c r="QQA70" s="51"/>
      <c r="QQB70" s="51"/>
      <c r="QQC70" s="51"/>
      <c r="QQD70" s="51"/>
      <c r="QQE70" s="51"/>
      <c r="QQF70" s="51"/>
      <c r="QQG70" s="51"/>
      <c r="QQH70" s="51"/>
      <c r="QQI70" s="51"/>
      <c r="QQJ70" s="51"/>
      <c r="QQK70" s="51"/>
      <c r="QQL70" s="51"/>
      <c r="QQM70" s="51"/>
      <c r="QQN70" s="51"/>
      <c r="QQO70" s="51"/>
      <c r="QQP70" s="51"/>
      <c r="QQQ70" s="51"/>
      <c r="QQR70" s="51"/>
      <c r="QQS70" s="51"/>
      <c r="QQT70" s="51"/>
      <c r="QQU70" s="51"/>
      <c r="QQV70" s="51"/>
      <c r="QQW70" s="51"/>
      <c r="QQX70" s="51"/>
      <c r="QQY70" s="51"/>
      <c r="QQZ70" s="51"/>
      <c r="QRA70" s="51"/>
      <c r="QRB70" s="51"/>
      <c r="QRC70" s="51"/>
      <c r="QRD70" s="51"/>
      <c r="QRE70" s="51"/>
      <c r="QRF70" s="51"/>
      <c r="QRG70" s="51"/>
      <c r="QRH70" s="51"/>
      <c r="QRI70" s="51"/>
      <c r="QRJ70" s="51"/>
      <c r="QRK70" s="51"/>
      <c r="QRL70" s="51"/>
      <c r="QRM70" s="51"/>
      <c r="QRN70" s="51"/>
      <c r="QRO70" s="51"/>
      <c r="QRP70" s="51"/>
      <c r="QRQ70" s="51"/>
      <c r="QRR70" s="51"/>
      <c r="QRS70" s="51"/>
      <c r="QRT70" s="51"/>
      <c r="QRU70" s="51"/>
      <c r="QRV70" s="51"/>
      <c r="QRW70" s="51"/>
      <c r="QRX70" s="51"/>
      <c r="QRY70" s="51"/>
      <c r="QRZ70" s="51"/>
      <c r="QSA70" s="51"/>
      <c r="QSB70" s="51"/>
      <c r="QSC70" s="51"/>
      <c r="QSD70" s="51"/>
      <c r="QSE70" s="51"/>
      <c r="QSF70" s="51"/>
      <c r="QSG70" s="51"/>
      <c r="QSH70" s="51"/>
      <c r="QSI70" s="51"/>
      <c r="QSJ70" s="51"/>
      <c r="QSK70" s="51"/>
      <c r="QSL70" s="51"/>
      <c r="QSM70" s="51"/>
      <c r="QSN70" s="51"/>
      <c r="QSO70" s="51"/>
      <c r="QSP70" s="51"/>
      <c r="QSQ70" s="51"/>
      <c r="QSR70" s="51"/>
      <c r="QSS70" s="51"/>
      <c r="QST70" s="51"/>
      <c r="QSU70" s="51"/>
      <c r="QSV70" s="51"/>
      <c r="QSW70" s="51"/>
      <c r="QSX70" s="51"/>
      <c r="QSY70" s="51"/>
      <c r="QSZ70" s="51"/>
      <c r="QTA70" s="51"/>
      <c r="QTB70" s="51"/>
      <c r="QTC70" s="51"/>
      <c r="QTD70" s="51"/>
      <c r="QTE70" s="51"/>
      <c r="QTF70" s="51"/>
      <c r="QTG70" s="51"/>
      <c r="QTH70" s="51"/>
      <c r="QTI70" s="51"/>
      <c r="QTJ70" s="51"/>
      <c r="QTK70" s="51"/>
      <c r="QTL70" s="51"/>
      <c r="QTM70" s="51"/>
      <c r="QTN70" s="51"/>
      <c r="QTO70" s="51"/>
      <c r="QTP70" s="51"/>
      <c r="QTQ70" s="51"/>
      <c r="QTR70" s="51"/>
      <c r="QTS70" s="51"/>
      <c r="QTT70" s="51"/>
      <c r="QTU70" s="51"/>
      <c r="QTV70" s="51"/>
      <c r="QTW70" s="51"/>
      <c r="QTX70" s="51"/>
      <c r="QTY70" s="51"/>
      <c r="QTZ70" s="51"/>
      <c r="QUA70" s="51"/>
      <c r="QUB70" s="51"/>
      <c r="QUC70" s="51"/>
      <c r="QUD70" s="51"/>
      <c r="QUE70" s="51"/>
      <c r="QUF70" s="51"/>
      <c r="QUG70" s="51"/>
      <c r="QUH70" s="51"/>
      <c r="QUI70" s="51"/>
      <c r="QUJ70" s="51"/>
      <c r="QUK70" s="51"/>
      <c r="QUL70" s="51"/>
      <c r="QUM70" s="51"/>
      <c r="QUN70" s="51"/>
      <c r="QUO70" s="51"/>
      <c r="QUP70" s="51"/>
      <c r="QUQ70" s="51"/>
      <c r="QUR70" s="51"/>
      <c r="QUS70" s="51"/>
      <c r="QUT70" s="51"/>
      <c r="QUU70" s="51"/>
      <c r="QUV70" s="51"/>
      <c r="QUW70" s="51"/>
      <c r="QUX70" s="51"/>
      <c r="QUY70" s="51"/>
      <c r="QUZ70" s="51"/>
      <c r="QVA70" s="51"/>
      <c r="QVB70" s="51"/>
      <c r="QVC70" s="51"/>
      <c r="QVD70" s="51"/>
      <c r="QVE70" s="51"/>
      <c r="QVF70" s="51"/>
      <c r="QVG70" s="51"/>
      <c r="QVH70" s="51"/>
      <c r="QVI70" s="51"/>
      <c r="QVJ70" s="51"/>
      <c r="QVK70" s="51"/>
      <c r="QVL70" s="51"/>
      <c r="QVM70" s="51"/>
      <c r="QVN70" s="51"/>
      <c r="QVO70" s="51"/>
      <c r="QVP70" s="51"/>
      <c r="QVQ70" s="51"/>
      <c r="QVR70" s="51"/>
      <c r="QVS70" s="51"/>
      <c r="QVT70" s="51"/>
      <c r="QVU70" s="51"/>
      <c r="QVV70" s="51"/>
      <c r="QVW70" s="51"/>
      <c r="QVX70" s="51"/>
      <c r="QVY70" s="51"/>
      <c r="QVZ70" s="51"/>
      <c r="QWA70" s="51"/>
      <c r="QWB70" s="51"/>
      <c r="QWC70" s="51"/>
      <c r="QWD70" s="51"/>
      <c r="QWE70" s="51"/>
      <c r="QWF70" s="51"/>
      <c r="QWG70" s="51"/>
      <c r="QWH70" s="51"/>
      <c r="QWI70" s="51"/>
      <c r="QWJ70" s="51"/>
      <c r="QWK70" s="51"/>
      <c r="QWL70" s="51"/>
      <c r="QWM70" s="51"/>
      <c r="QWN70" s="51"/>
      <c r="QWO70" s="51"/>
      <c r="QWP70" s="51"/>
      <c r="QWQ70" s="51"/>
      <c r="QWR70" s="51"/>
      <c r="QWS70" s="51"/>
      <c r="QWT70" s="51"/>
      <c r="QWU70" s="51"/>
      <c r="QWV70" s="51"/>
      <c r="QWW70" s="51"/>
      <c r="QWX70" s="51"/>
      <c r="QWY70" s="51"/>
      <c r="QWZ70" s="51"/>
      <c r="QXA70" s="51"/>
      <c r="QXB70" s="51"/>
      <c r="QXC70" s="51"/>
      <c r="QXD70" s="51"/>
      <c r="QXE70" s="51"/>
      <c r="QXF70" s="51"/>
      <c r="QXG70" s="51"/>
      <c r="QXH70" s="51"/>
      <c r="QXI70" s="51"/>
      <c r="QXJ70" s="51"/>
      <c r="QXK70" s="51"/>
      <c r="QXL70" s="51"/>
      <c r="QXM70" s="51"/>
      <c r="QXN70" s="51"/>
      <c r="QXO70" s="51"/>
      <c r="QXP70" s="51"/>
      <c r="QXQ70" s="51"/>
      <c r="QXR70" s="51"/>
      <c r="QXS70" s="51"/>
      <c r="QXT70" s="51"/>
      <c r="QXU70" s="51"/>
      <c r="QXV70" s="51"/>
      <c r="QXW70" s="51"/>
      <c r="QXX70" s="51"/>
      <c r="QXY70" s="51"/>
      <c r="QXZ70" s="51"/>
      <c r="QYA70" s="51"/>
      <c r="QYB70" s="51"/>
      <c r="QYC70" s="51"/>
      <c r="QYD70" s="51"/>
      <c r="QYE70" s="51"/>
      <c r="QYF70" s="51"/>
      <c r="QYG70" s="51"/>
      <c r="QYH70" s="51"/>
      <c r="QYI70" s="51"/>
      <c r="QYJ70" s="51"/>
      <c r="QYK70" s="51"/>
      <c r="QYL70" s="51"/>
      <c r="QYM70" s="51"/>
      <c r="QYN70" s="51"/>
      <c r="QYO70" s="51"/>
      <c r="QYP70" s="51"/>
      <c r="QYQ70" s="51"/>
      <c r="QYR70" s="51"/>
      <c r="QYS70" s="51"/>
      <c r="QYT70" s="51"/>
      <c r="QYU70" s="51"/>
      <c r="QYV70" s="51"/>
      <c r="QYW70" s="51"/>
      <c r="QYX70" s="51"/>
      <c r="QYY70" s="51"/>
      <c r="QYZ70" s="51"/>
      <c r="QZA70" s="51"/>
      <c r="QZB70" s="51"/>
      <c r="QZC70" s="51"/>
      <c r="QZD70" s="51"/>
      <c r="QZE70" s="51"/>
      <c r="QZF70" s="51"/>
      <c r="QZG70" s="51"/>
      <c r="QZH70" s="51"/>
      <c r="QZI70" s="51"/>
      <c r="QZJ70" s="51"/>
      <c r="QZK70" s="51"/>
      <c r="QZL70" s="51"/>
      <c r="QZM70" s="51"/>
      <c r="QZN70" s="51"/>
      <c r="QZO70" s="51"/>
      <c r="QZP70" s="51"/>
      <c r="QZQ70" s="51"/>
      <c r="QZR70" s="51"/>
      <c r="QZS70" s="51"/>
      <c r="QZT70" s="51"/>
      <c r="QZU70" s="51"/>
      <c r="QZV70" s="51"/>
      <c r="QZW70" s="51"/>
      <c r="QZX70" s="51"/>
      <c r="QZY70" s="51"/>
      <c r="QZZ70" s="51"/>
      <c r="RAA70" s="51"/>
      <c r="RAB70" s="51"/>
      <c r="RAC70" s="51"/>
      <c r="RAD70" s="51"/>
      <c r="RAE70" s="51"/>
      <c r="RAF70" s="51"/>
      <c r="RAG70" s="51"/>
      <c r="RAH70" s="51"/>
      <c r="RAI70" s="51"/>
      <c r="RAJ70" s="51"/>
      <c r="RAK70" s="51"/>
      <c r="RAL70" s="51"/>
      <c r="RAM70" s="51"/>
      <c r="RAN70" s="51"/>
      <c r="RAO70" s="51"/>
      <c r="RAP70" s="51"/>
      <c r="RAQ70" s="51"/>
      <c r="RAR70" s="51"/>
      <c r="RAS70" s="51"/>
      <c r="RAT70" s="51"/>
      <c r="RAU70" s="51"/>
      <c r="RAV70" s="51"/>
      <c r="RAW70" s="51"/>
      <c r="RAX70" s="51"/>
      <c r="RAY70" s="51"/>
      <c r="RAZ70" s="51"/>
      <c r="RBA70" s="51"/>
      <c r="RBB70" s="51"/>
      <c r="RBC70" s="51"/>
      <c r="RBD70" s="51"/>
      <c r="RBE70" s="51"/>
      <c r="RBF70" s="51"/>
      <c r="RBG70" s="51"/>
      <c r="RBH70" s="51"/>
      <c r="RBI70" s="51"/>
      <c r="RBJ70" s="51"/>
      <c r="RBK70" s="51"/>
      <c r="RBL70" s="51"/>
      <c r="RBM70" s="51"/>
      <c r="RBN70" s="51"/>
      <c r="RBO70" s="51"/>
      <c r="RBP70" s="51"/>
      <c r="RBQ70" s="51"/>
      <c r="RBR70" s="51"/>
      <c r="RBS70" s="51"/>
      <c r="RBT70" s="51"/>
      <c r="RBU70" s="51"/>
      <c r="RBV70" s="51"/>
      <c r="RBW70" s="51"/>
      <c r="RBX70" s="51"/>
      <c r="RBY70" s="51"/>
      <c r="RBZ70" s="51"/>
      <c r="RCA70" s="51"/>
      <c r="RCB70" s="51"/>
      <c r="RCC70" s="51"/>
      <c r="RCD70" s="51"/>
      <c r="RCE70" s="51"/>
      <c r="RCF70" s="51"/>
      <c r="RCG70" s="51"/>
      <c r="RCH70" s="51"/>
      <c r="RCI70" s="51"/>
      <c r="RCJ70" s="51"/>
      <c r="RCK70" s="51"/>
      <c r="RCL70" s="51"/>
      <c r="RCM70" s="51"/>
      <c r="RCN70" s="51"/>
      <c r="RCO70" s="51"/>
      <c r="RCP70" s="51"/>
      <c r="RCQ70" s="51"/>
      <c r="RCR70" s="51"/>
      <c r="RCS70" s="51"/>
      <c r="RCT70" s="51"/>
      <c r="RCU70" s="51"/>
      <c r="RCV70" s="51"/>
      <c r="RCW70" s="51"/>
      <c r="RCX70" s="51"/>
      <c r="RCY70" s="51"/>
      <c r="RCZ70" s="51"/>
      <c r="RDA70" s="51"/>
      <c r="RDB70" s="51"/>
      <c r="RDC70" s="51"/>
      <c r="RDD70" s="51"/>
      <c r="RDE70" s="51"/>
      <c r="RDF70" s="51"/>
      <c r="RDG70" s="51"/>
      <c r="RDH70" s="51"/>
      <c r="RDI70" s="51"/>
      <c r="RDJ70" s="51"/>
      <c r="RDK70" s="51"/>
      <c r="RDL70" s="51"/>
      <c r="RDM70" s="51"/>
      <c r="RDN70" s="51"/>
      <c r="RDO70" s="51"/>
      <c r="RDP70" s="51"/>
      <c r="RDQ70" s="51"/>
      <c r="RDR70" s="51"/>
      <c r="RDS70" s="51"/>
      <c r="RDT70" s="51"/>
      <c r="RDU70" s="51"/>
      <c r="RDV70" s="51"/>
      <c r="RDW70" s="51"/>
      <c r="RDX70" s="51"/>
      <c r="RDY70" s="51"/>
      <c r="RDZ70" s="51"/>
      <c r="REA70" s="51"/>
      <c r="REB70" s="51"/>
      <c r="REC70" s="51"/>
      <c r="RED70" s="51"/>
      <c r="REE70" s="51"/>
      <c r="REF70" s="51"/>
      <c r="REG70" s="51"/>
      <c r="REH70" s="51"/>
      <c r="REI70" s="51"/>
      <c r="REJ70" s="51"/>
      <c r="REK70" s="51"/>
      <c r="REL70" s="51"/>
      <c r="REM70" s="51"/>
      <c r="REN70" s="51"/>
      <c r="REO70" s="51"/>
      <c r="REP70" s="51"/>
      <c r="REQ70" s="51"/>
      <c r="RER70" s="51"/>
      <c r="RES70" s="51"/>
      <c r="RET70" s="51"/>
      <c r="REU70" s="51"/>
      <c r="REV70" s="51"/>
      <c r="REW70" s="51"/>
      <c r="REX70" s="51"/>
      <c r="REY70" s="51"/>
      <c r="REZ70" s="51"/>
      <c r="RFA70" s="51"/>
      <c r="RFB70" s="51"/>
      <c r="RFC70" s="51"/>
      <c r="RFD70" s="51"/>
      <c r="RFE70" s="51"/>
      <c r="RFF70" s="51"/>
      <c r="RFG70" s="51"/>
      <c r="RFH70" s="51"/>
      <c r="RFI70" s="51"/>
      <c r="RFJ70" s="51"/>
      <c r="RFK70" s="51"/>
      <c r="RFL70" s="51"/>
      <c r="RFM70" s="51"/>
      <c r="RFN70" s="51"/>
      <c r="RFO70" s="51"/>
      <c r="RFP70" s="51"/>
      <c r="RFQ70" s="51"/>
      <c r="RFR70" s="51"/>
      <c r="RFS70" s="51"/>
      <c r="RFT70" s="51"/>
      <c r="RFU70" s="51"/>
      <c r="RFV70" s="51"/>
      <c r="RFW70" s="51"/>
      <c r="RFX70" s="51"/>
      <c r="RFY70" s="51"/>
      <c r="RFZ70" s="51"/>
      <c r="RGA70" s="51"/>
      <c r="RGB70" s="51"/>
      <c r="RGC70" s="51"/>
      <c r="RGD70" s="51"/>
      <c r="RGE70" s="51"/>
      <c r="RGF70" s="51"/>
      <c r="RGG70" s="51"/>
      <c r="RGH70" s="51"/>
      <c r="RGI70" s="51"/>
      <c r="RGJ70" s="51"/>
      <c r="RGK70" s="51"/>
      <c r="RGL70" s="51"/>
      <c r="RGM70" s="51"/>
      <c r="RGN70" s="51"/>
      <c r="RGO70" s="51"/>
      <c r="RGP70" s="51"/>
      <c r="RGQ70" s="51"/>
      <c r="RGR70" s="51"/>
      <c r="RGS70" s="51"/>
      <c r="RGT70" s="51"/>
      <c r="RGU70" s="51"/>
      <c r="RGV70" s="51"/>
      <c r="RGW70" s="51"/>
      <c r="RGX70" s="51"/>
      <c r="RGY70" s="51"/>
      <c r="RGZ70" s="51"/>
      <c r="RHA70" s="51"/>
      <c r="RHB70" s="51"/>
      <c r="RHC70" s="51"/>
      <c r="RHD70" s="51"/>
      <c r="RHE70" s="51"/>
      <c r="RHF70" s="51"/>
      <c r="RHG70" s="51"/>
      <c r="RHH70" s="51"/>
      <c r="RHI70" s="51"/>
      <c r="RHJ70" s="51"/>
      <c r="RHK70" s="51"/>
      <c r="RHL70" s="51"/>
      <c r="RHM70" s="51"/>
      <c r="RHN70" s="51"/>
      <c r="RHO70" s="51"/>
      <c r="RHP70" s="51"/>
      <c r="RHQ70" s="51"/>
      <c r="RHR70" s="51"/>
      <c r="RHS70" s="51"/>
      <c r="RHT70" s="51"/>
      <c r="RHU70" s="51"/>
      <c r="RHV70" s="51"/>
      <c r="RHW70" s="51"/>
      <c r="RHX70" s="51"/>
      <c r="RHY70" s="51"/>
      <c r="RHZ70" s="51"/>
      <c r="RIA70" s="51"/>
      <c r="RIB70" s="51"/>
      <c r="RIC70" s="51"/>
      <c r="RID70" s="51"/>
      <c r="RIE70" s="51"/>
      <c r="RIF70" s="51"/>
      <c r="RIG70" s="51"/>
      <c r="RIH70" s="51"/>
      <c r="RII70" s="51"/>
      <c r="RIJ70" s="51"/>
      <c r="RIK70" s="51"/>
      <c r="RIL70" s="51"/>
      <c r="RIM70" s="51"/>
      <c r="RIN70" s="51"/>
      <c r="RIO70" s="51"/>
      <c r="RIP70" s="51"/>
      <c r="RIQ70" s="51"/>
      <c r="RIR70" s="51"/>
      <c r="RIS70" s="51"/>
      <c r="RIT70" s="51"/>
      <c r="RIU70" s="51"/>
      <c r="RIV70" s="51"/>
      <c r="RIW70" s="51"/>
      <c r="RIX70" s="51"/>
      <c r="RIY70" s="51"/>
      <c r="RIZ70" s="51"/>
      <c r="RJA70" s="51"/>
      <c r="RJB70" s="51"/>
      <c r="RJC70" s="51"/>
      <c r="RJD70" s="51"/>
      <c r="RJE70" s="51"/>
      <c r="RJF70" s="51"/>
      <c r="RJG70" s="51"/>
      <c r="RJH70" s="51"/>
      <c r="RJI70" s="51"/>
      <c r="RJJ70" s="51"/>
      <c r="RJK70" s="51"/>
      <c r="RJL70" s="51"/>
      <c r="RJM70" s="51"/>
      <c r="RJN70" s="51"/>
      <c r="RJO70" s="51"/>
      <c r="RJP70" s="51"/>
      <c r="RJQ70" s="51"/>
      <c r="RJR70" s="51"/>
      <c r="RJS70" s="51"/>
      <c r="RJT70" s="51"/>
      <c r="RJU70" s="51"/>
      <c r="RJV70" s="51"/>
      <c r="RJW70" s="51"/>
      <c r="RJX70" s="51"/>
      <c r="RJY70" s="51"/>
      <c r="RJZ70" s="51"/>
      <c r="RKA70" s="51"/>
      <c r="RKB70" s="51"/>
      <c r="RKC70" s="51"/>
      <c r="RKD70" s="51"/>
      <c r="RKE70" s="51"/>
      <c r="RKF70" s="51"/>
      <c r="RKG70" s="51"/>
      <c r="RKH70" s="51"/>
      <c r="RKI70" s="51"/>
      <c r="RKJ70" s="51"/>
      <c r="RKK70" s="51"/>
      <c r="RKL70" s="51"/>
      <c r="RKM70" s="51"/>
      <c r="RKN70" s="51"/>
      <c r="RKO70" s="51"/>
      <c r="RKP70" s="51"/>
      <c r="RKQ70" s="51"/>
      <c r="RKR70" s="51"/>
      <c r="RKS70" s="51"/>
      <c r="RKT70" s="51"/>
      <c r="RKU70" s="51"/>
      <c r="RKV70" s="51"/>
      <c r="RKW70" s="51"/>
      <c r="RKX70" s="51"/>
      <c r="RKY70" s="51"/>
      <c r="RKZ70" s="51"/>
      <c r="RLA70" s="51"/>
      <c r="RLB70" s="51"/>
      <c r="RLC70" s="51"/>
      <c r="RLD70" s="51"/>
      <c r="RLE70" s="51"/>
      <c r="RLF70" s="51"/>
      <c r="RLG70" s="51"/>
      <c r="RLH70" s="51"/>
      <c r="RLI70" s="51"/>
      <c r="RLJ70" s="51"/>
      <c r="RLK70" s="51"/>
      <c r="RLL70" s="51"/>
      <c r="RLM70" s="51"/>
      <c r="RLN70" s="51"/>
      <c r="RLO70" s="51"/>
      <c r="RLP70" s="51"/>
      <c r="RLQ70" s="51"/>
      <c r="RLR70" s="51"/>
      <c r="RLS70" s="51"/>
      <c r="RLT70" s="51"/>
      <c r="RLU70" s="51"/>
      <c r="RLV70" s="51"/>
      <c r="RLW70" s="51"/>
      <c r="RLX70" s="51"/>
      <c r="RLY70" s="51"/>
      <c r="RLZ70" s="51"/>
      <c r="RMA70" s="51"/>
      <c r="RMB70" s="51"/>
      <c r="RMC70" s="51"/>
      <c r="RMD70" s="51"/>
      <c r="RME70" s="51"/>
      <c r="RMF70" s="51"/>
      <c r="RMG70" s="51"/>
      <c r="RMH70" s="51"/>
      <c r="RMI70" s="51"/>
      <c r="RMJ70" s="51"/>
      <c r="RMK70" s="51"/>
      <c r="RML70" s="51"/>
      <c r="RMM70" s="51"/>
      <c r="RMN70" s="51"/>
      <c r="RMO70" s="51"/>
      <c r="RMP70" s="51"/>
      <c r="RMQ70" s="51"/>
      <c r="RMR70" s="51"/>
      <c r="RMS70" s="51"/>
      <c r="RMT70" s="51"/>
      <c r="RMU70" s="51"/>
      <c r="RMV70" s="51"/>
      <c r="RMW70" s="51"/>
      <c r="RMX70" s="51"/>
      <c r="RMY70" s="51"/>
      <c r="RMZ70" s="51"/>
      <c r="RNA70" s="51"/>
      <c r="RNB70" s="51"/>
      <c r="RNC70" s="51"/>
      <c r="RND70" s="51"/>
      <c r="RNE70" s="51"/>
      <c r="RNF70" s="51"/>
      <c r="RNG70" s="51"/>
      <c r="RNH70" s="51"/>
      <c r="RNI70" s="51"/>
      <c r="RNJ70" s="51"/>
      <c r="RNK70" s="51"/>
      <c r="RNL70" s="51"/>
      <c r="RNM70" s="51"/>
      <c r="RNN70" s="51"/>
      <c r="RNO70" s="51"/>
      <c r="RNP70" s="51"/>
      <c r="RNQ70" s="51"/>
      <c r="RNR70" s="51"/>
      <c r="RNS70" s="51"/>
      <c r="RNT70" s="51"/>
      <c r="RNU70" s="51"/>
      <c r="RNV70" s="51"/>
      <c r="RNW70" s="51"/>
      <c r="RNX70" s="51"/>
      <c r="RNY70" s="51"/>
      <c r="RNZ70" s="51"/>
      <c r="ROA70" s="51"/>
      <c r="ROB70" s="51"/>
      <c r="ROC70" s="51"/>
      <c r="ROD70" s="51"/>
      <c r="ROE70" s="51"/>
      <c r="ROF70" s="51"/>
      <c r="ROG70" s="51"/>
      <c r="ROH70" s="51"/>
      <c r="ROI70" s="51"/>
      <c r="ROJ70" s="51"/>
      <c r="ROK70" s="51"/>
      <c r="ROL70" s="51"/>
      <c r="ROM70" s="51"/>
      <c r="RON70" s="51"/>
      <c r="ROO70" s="51"/>
      <c r="ROP70" s="51"/>
      <c r="ROQ70" s="51"/>
      <c r="ROR70" s="51"/>
      <c r="ROS70" s="51"/>
      <c r="ROT70" s="51"/>
      <c r="ROU70" s="51"/>
      <c r="ROV70" s="51"/>
      <c r="ROW70" s="51"/>
      <c r="ROX70" s="51"/>
      <c r="ROY70" s="51"/>
      <c r="ROZ70" s="51"/>
      <c r="RPA70" s="51"/>
      <c r="RPB70" s="51"/>
      <c r="RPC70" s="51"/>
      <c r="RPD70" s="51"/>
      <c r="RPE70" s="51"/>
      <c r="RPF70" s="51"/>
      <c r="RPG70" s="51"/>
      <c r="RPH70" s="51"/>
      <c r="RPI70" s="51"/>
      <c r="RPJ70" s="51"/>
      <c r="RPK70" s="51"/>
      <c r="RPL70" s="51"/>
      <c r="RPM70" s="51"/>
      <c r="RPN70" s="51"/>
      <c r="RPO70" s="51"/>
      <c r="RPP70" s="51"/>
      <c r="RPQ70" s="51"/>
      <c r="RPR70" s="51"/>
      <c r="RPS70" s="51"/>
      <c r="RPT70" s="51"/>
      <c r="RPU70" s="51"/>
      <c r="RPV70" s="51"/>
      <c r="RPW70" s="51"/>
      <c r="RPX70" s="51"/>
      <c r="RPY70" s="51"/>
      <c r="RPZ70" s="51"/>
      <c r="RQA70" s="51"/>
      <c r="RQB70" s="51"/>
      <c r="RQC70" s="51"/>
      <c r="RQD70" s="51"/>
      <c r="RQE70" s="51"/>
      <c r="RQF70" s="51"/>
      <c r="RQG70" s="51"/>
      <c r="RQH70" s="51"/>
      <c r="RQI70" s="51"/>
      <c r="RQJ70" s="51"/>
      <c r="RQK70" s="51"/>
      <c r="RQL70" s="51"/>
      <c r="RQM70" s="51"/>
      <c r="RQN70" s="51"/>
      <c r="RQO70" s="51"/>
      <c r="RQP70" s="51"/>
      <c r="RQQ70" s="51"/>
      <c r="RQR70" s="51"/>
      <c r="RQS70" s="51"/>
      <c r="RQT70" s="51"/>
      <c r="RQU70" s="51"/>
      <c r="RQV70" s="51"/>
      <c r="RQW70" s="51"/>
      <c r="RQX70" s="51"/>
      <c r="RQY70" s="51"/>
      <c r="RQZ70" s="51"/>
      <c r="RRA70" s="51"/>
      <c r="RRB70" s="51"/>
      <c r="RRC70" s="51"/>
      <c r="RRD70" s="51"/>
      <c r="RRE70" s="51"/>
      <c r="RRF70" s="51"/>
      <c r="RRG70" s="51"/>
      <c r="RRH70" s="51"/>
      <c r="RRI70" s="51"/>
      <c r="RRJ70" s="51"/>
      <c r="RRK70" s="51"/>
      <c r="RRL70" s="51"/>
      <c r="RRM70" s="51"/>
      <c r="RRN70" s="51"/>
      <c r="RRO70" s="51"/>
      <c r="RRP70" s="51"/>
      <c r="RRQ70" s="51"/>
      <c r="RRR70" s="51"/>
      <c r="RRS70" s="51"/>
      <c r="RRT70" s="51"/>
      <c r="RRU70" s="51"/>
      <c r="RRV70" s="51"/>
      <c r="RRW70" s="51"/>
      <c r="RRX70" s="51"/>
      <c r="RRY70" s="51"/>
      <c r="RRZ70" s="51"/>
      <c r="RSA70" s="51"/>
      <c r="RSB70" s="51"/>
      <c r="RSC70" s="51"/>
      <c r="RSD70" s="51"/>
      <c r="RSE70" s="51"/>
      <c r="RSF70" s="51"/>
      <c r="RSG70" s="51"/>
      <c r="RSH70" s="51"/>
      <c r="RSI70" s="51"/>
      <c r="RSJ70" s="51"/>
      <c r="RSK70" s="51"/>
      <c r="RSL70" s="51"/>
      <c r="RSM70" s="51"/>
      <c r="RSN70" s="51"/>
      <c r="RSO70" s="51"/>
      <c r="RSP70" s="51"/>
      <c r="RSQ70" s="51"/>
      <c r="RSR70" s="51"/>
      <c r="RSS70" s="51"/>
      <c r="RST70" s="51"/>
      <c r="RSU70" s="51"/>
      <c r="RSV70" s="51"/>
      <c r="RSW70" s="51"/>
      <c r="RSX70" s="51"/>
      <c r="RSY70" s="51"/>
      <c r="RSZ70" s="51"/>
      <c r="RTA70" s="51"/>
      <c r="RTB70" s="51"/>
      <c r="RTC70" s="51"/>
      <c r="RTD70" s="51"/>
      <c r="RTE70" s="51"/>
      <c r="RTF70" s="51"/>
      <c r="RTG70" s="51"/>
      <c r="RTH70" s="51"/>
      <c r="RTI70" s="51"/>
      <c r="RTJ70" s="51"/>
      <c r="RTK70" s="51"/>
      <c r="RTL70" s="51"/>
      <c r="RTM70" s="51"/>
      <c r="RTN70" s="51"/>
      <c r="RTO70" s="51"/>
      <c r="RTP70" s="51"/>
      <c r="RTQ70" s="51"/>
      <c r="RTR70" s="51"/>
      <c r="RTS70" s="51"/>
      <c r="RTT70" s="51"/>
      <c r="RTU70" s="51"/>
      <c r="RTV70" s="51"/>
      <c r="RTW70" s="51"/>
      <c r="RTX70" s="51"/>
      <c r="RTY70" s="51"/>
      <c r="RTZ70" s="51"/>
      <c r="RUA70" s="51"/>
      <c r="RUB70" s="51"/>
      <c r="RUC70" s="51"/>
      <c r="RUD70" s="51"/>
      <c r="RUE70" s="51"/>
      <c r="RUF70" s="51"/>
      <c r="RUG70" s="51"/>
      <c r="RUH70" s="51"/>
      <c r="RUI70" s="51"/>
      <c r="RUJ70" s="51"/>
      <c r="RUK70" s="51"/>
      <c r="RUL70" s="51"/>
      <c r="RUM70" s="51"/>
      <c r="RUN70" s="51"/>
      <c r="RUO70" s="51"/>
      <c r="RUP70" s="51"/>
      <c r="RUQ70" s="51"/>
      <c r="RUR70" s="51"/>
      <c r="RUS70" s="51"/>
      <c r="RUT70" s="51"/>
      <c r="RUU70" s="51"/>
      <c r="RUV70" s="51"/>
      <c r="RUW70" s="51"/>
      <c r="RUX70" s="51"/>
      <c r="RUY70" s="51"/>
      <c r="RUZ70" s="51"/>
      <c r="RVA70" s="51"/>
      <c r="RVB70" s="51"/>
      <c r="RVC70" s="51"/>
      <c r="RVD70" s="51"/>
      <c r="RVE70" s="51"/>
      <c r="RVF70" s="51"/>
      <c r="RVG70" s="51"/>
      <c r="RVH70" s="51"/>
      <c r="RVI70" s="51"/>
      <c r="RVJ70" s="51"/>
      <c r="RVK70" s="51"/>
      <c r="RVL70" s="51"/>
      <c r="RVM70" s="51"/>
      <c r="RVN70" s="51"/>
      <c r="RVO70" s="51"/>
      <c r="RVP70" s="51"/>
      <c r="RVQ70" s="51"/>
      <c r="RVR70" s="51"/>
      <c r="RVS70" s="51"/>
      <c r="RVT70" s="51"/>
      <c r="RVU70" s="51"/>
      <c r="RVV70" s="51"/>
      <c r="RVW70" s="51"/>
      <c r="RVX70" s="51"/>
      <c r="RVY70" s="51"/>
      <c r="RVZ70" s="51"/>
      <c r="RWA70" s="51"/>
      <c r="RWB70" s="51"/>
      <c r="RWC70" s="51"/>
      <c r="RWD70" s="51"/>
      <c r="RWE70" s="51"/>
      <c r="RWF70" s="51"/>
      <c r="RWG70" s="51"/>
      <c r="RWH70" s="51"/>
      <c r="RWI70" s="51"/>
      <c r="RWJ70" s="51"/>
      <c r="RWK70" s="51"/>
      <c r="RWL70" s="51"/>
      <c r="RWM70" s="51"/>
      <c r="RWN70" s="51"/>
      <c r="RWO70" s="51"/>
      <c r="RWP70" s="51"/>
      <c r="RWQ70" s="51"/>
      <c r="RWR70" s="51"/>
      <c r="RWS70" s="51"/>
      <c r="RWT70" s="51"/>
      <c r="RWU70" s="51"/>
      <c r="RWV70" s="51"/>
      <c r="RWW70" s="51"/>
      <c r="RWX70" s="51"/>
      <c r="RWY70" s="51"/>
      <c r="RWZ70" s="51"/>
      <c r="RXA70" s="51"/>
      <c r="RXB70" s="51"/>
      <c r="RXC70" s="51"/>
      <c r="RXD70" s="51"/>
      <c r="RXE70" s="51"/>
      <c r="RXF70" s="51"/>
      <c r="RXG70" s="51"/>
      <c r="RXH70" s="51"/>
      <c r="RXI70" s="51"/>
      <c r="RXJ70" s="51"/>
      <c r="RXK70" s="51"/>
      <c r="RXL70" s="51"/>
      <c r="RXM70" s="51"/>
      <c r="RXN70" s="51"/>
      <c r="RXO70" s="51"/>
      <c r="RXP70" s="51"/>
      <c r="RXQ70" s="51"/>
      <c r="RXR70" s="51"/>
      <c r="RXS70" s="51"/>
      <c r="RXT70" s="51"/>
      <c r="RXU70" s="51"/>
      <c r="RXV70" s="51"/>
      <c r="RXW70" s="51"/>
      <c r="RXX70" s="51"/>
      <c r="RXY70" s="51"/>
      <c r="RXZ70" s="51"/>
      <c r="RYA70" s="51"/>
      <c r="RYB70" s="51"/>
      <c r="RYC70" s="51"/>
      <c r="RYD70" s="51"/>
      <c r="RYE70" s="51"/>
      <c r="RYF70" s="51"/>
      <c r="RYG70" s="51"/>
      <c r="RYH70" s="51"/>
      <c r="RYI70" s="51"/>
      <c r="RYJ70" s="51"/>
      <c r="RYK70" s="51"/>
      <c r="RYL70" s="51"/>
      <c r="RYM70" s="51"/>
      <c r="RYN70" s="51"/>
      <c r="RYO70" s="51"/>
      <c r="RYP70" s="51"/>
      <c r="RYQ70" s="51"/>
      <c r="RYR70" s="51"/>
      <c r="RYS70" s="51"/>
      <c r="RYT70" s="51"/>
      <c r="RYU70" s="51"/>
      <c r="RYV70" s="51"/>
      <c r="RYW70" s="51"/>
      <c r="RYX70" s="51"/>
      <c r="RYY70" s="51"/>
      <c r="RYZ70" s="51"/>
      <c r="RZA70" s="51"/>
      <c r="RZB70" s="51"/>
      <c r="RZC70" s="51"/>
      <c r="RZD70" s="51"/>
      <c r="RZE70" s="51"/>
      <c r="RZF70" s="51"/>
      <c r="RZG70" s="51"/>
      <c r="RZH70" s="51"/>
      <c r="RZI70" s="51"/>
      <c r="RZJ70" s="51"/>
      <c r="RZK70" s="51"/>
      <c r="RZL70" s="51"/>
      <c r="RZM70" s="51"/>
      <c r="RZN70" s="51"/>
      <c r="RZO70" s="51"/>
      <c r="RZP70" s="51"/>
      <c r="RZQ70" s="51"/>
      <c r="RZR70" s="51"/>
      <c r="RZS70" s="51"/>
      <c r="RZT70" s="51"/>
      <c r="RZU70" s="51"/>
      <c r="RZV70" s="51"/>
      <c r="RZW70" s="51"/>
      <c r="RZX70" s="51"/>
      <c r="RZY70" s="51"/>
      <c r="RZZ70" s="51"/>
      <c r="SAA70" s="51"/>
      <c r="SAB70" s="51"/>
      <c r="SAC70" s="51"/>
      <c r="SAD70" s="51"/>
      <c r="SAE70" s="51"/>
      <c r="SAF70" s="51"/>
      <c r="SAG70" s="51"/>
      <c r="SAH70" s="51"/>
      <c r="SAI70" s="51"/>
      <c r="SAJ70" s="51"/>
      <c r="SAK70" s="51"/>
      <c r="SAL70" s="51"/>
      <c r="SAM70" s="51"/>
      <c r="SAN70" s="51"/>
      <c r="SAO70" s="51"/>
      <c r="SAP70" s="51"/>
      <c r="SAQ70" s="51"/>
      <c r="SAR70" s="51"/>
      <c r="SAS70" s="51"/>
      <c r="SAT70" s="51"/>
      <c r="SAU70" s="51"/>
      <c r="SAV70" s="51"/>
      <c r="SAW70" s="51"/>
      <c r="SAX70" s="51"/>
      <c r="SAY70" s="51"/>
      <c r="SAZ70" s="51"/>
      <c r="SBA70" s="51"/>
      <c r="SBB70" s="51"/>
      <c r="SBC70" s="51"/>
      <c r="SBD70" s="51"/>
      <c r="SBE70" s="51"/>
      <c r="SBF70" s="51"/>
      <c r="SBG70" s="51"/>
      <c r="SBH70" s="51"/>
      <c r="SBI70" s="51"/>
      <c r="SBJ70" s="51"/>
      <c r="SBK70" s="51"/>
      <c r="SBL70" s="51"/>
      <c r="SBM70" s="51"/>
      <c r="SBN70" s="51"/>
      <c r="SBO70" s="51"/>
      <c r="SBP70" s="51"/>
      <c r="SBQ70" s="51"/>
      <c r="SBR70" s="51"/>
      <c r="SBS70" s="51"/>
      <c r="SBT70" s="51"/>
      <c r="SBU70" s="51"/>
      <c r="SBV70" s="51"/>
      <c r="SBW70" s="51"/>
      <c r="SBX70" s="51"/>
      <c r="SBY70" s="51"/>
      <c r="SBZ70" s="51"/>
      <c r="SCA70" s="51"/>
      <c r="SCB70" s="51"/>
      <c r="SCC70" s="51"/>
      <c r="SCD70" s="51"/>
      <c r="SCE70" s="51"/>
      <c r="SCF70" s="51"/>
      <c r="SCG70" s="51"/>
      <c r="SCH70" s="51"/>
      <c r="SCI70" s="51"/>
      <c r="SCJ70" s="51"/>
      <c r="SCK70" s="51"/>
      <c r="SCL70" s="51"/>
      <c r="SCM70" s="51"/>
      <c r="SCN70" s="51"/>
      <c r="SCO70" s="51"/>
      <c r="SCP70" s="51"/>
      <c r="SCQ70" s="51"/>
      <c r="SCR70" s="51"/>
      <c r="SCS70" s="51"/>
      <c r="SCT70" s="51"/>
      <c r="SCU70" s="51"/>
      <c r="SCV70" s="51"/>
      <c r="SCW70" s="51"/>
      <c r="SCX70" s="51"/>
      <c r="SCY70" s="51"/>
      <c r="SCZ70" s="51"/>
      <c r="SDA70" s="51"/>
      <c r="SDB70" s="51"/>
      <c r="SDC70" s="51"/>
      <c r="SDD70" s="51"/>
      <c r="SDE70" s="51"/>
      <c r="SDF70" s="51"/>
      <c r="SDG70" s="51"/>
      <c r="SDH70" s="51"/>
      <c r="SDI70" s="51"/>
      <c r="SDJ70" s="51"/>
      <c r="SDK70" s="51"/>
      <c r="SDL70" s="51"/>
      <c r="SDM70" s="51"/>
      <c r="SDN70" s="51"/>
      <c r="SDO70" s="51"/>
      <c r="SDP70" s="51"/>
      <c r="SDQ70" s="51"/>
      <c r="SDR70" s="51"/>
      <c r="SDS70" s="51"/>
      <c r="SDT70" s="51"/>
      <c r="SDU70" s="51"/>
      <c r="SDV70" s="51"/>
      <c r="SDW70" s="51"/>
      <c r="SDX70" s="51"/>
      <c r="SDY70" s="51"/>
      <c r="SDZ70" s="51"/>
      <c r="SEA70" s="51"/>
      <c r="SEB70" s="51"/>
      <c r="SEC70" s="51"/>
      <c r="SED70" s="51"/>
      <c r="SEE70" s="51"/>
      <c r="SEF70" s="51"/>
      <c r="SEG70" s="51"/>
      <c r="SEH70" s="51"/>
      <c r="SEI70" s="51"/>
      <c r="SEJ70" s="51"/>
      <c r="SEK70" s="51"/>
      <c r="SEL70" s="51"/>
      <c r="SEM70" s="51"/>
      <c r="SEN70" s="51"/>
      <c r="SEO70" s="51"/>
      <c r="SEP70" s="51"/>
      <c r="SEQ70" s="51"/>
      <c r="SER70" s="51"/>
      <c r="SES70" s="51"/>
      <c r="SET70" s="51"/>
      <c r="SEU70" s="51"/>
      <c r="SEV70" s="51"/>
      <c r="SEW70" s="51"/>
      <c r="SEX70" s="51"/>
      <c r="SEY70" s="51"/>
      <c r="SEZ70" s="51"/>
      <c r="SFA70" s="51"/>
      <c r="SFB70" s="51"/>
      <c r="SFC70" s="51"/>
      <c r="SFD70" s="51"/>
      <c r="SFE70" s="51"/>
      <c r="SFF70" s="51"/>
      <c r="SFG70" s="51"/>
      <c r="SFH70" s="51"/>
      <c r="SFI70" s="51"/>
      <c r="SFJ70" s="51"/>
      <c r="SFK70" s="51"/>
      <c r="SFL70" s="51"/>
      <c r="SFM70" s="51"/>
      <c r="SFN70" s="51"/>
      <c r="SFO70" s="51"/>
      <c r="SFP70" s="51"/>
      <c r="SFQ70" s="51"/>
      <c r="SFR70" s="51"/>
      <c r="SFS70" s="51"/>
      <c r="SFT70" s="51"/>
      <c r="SFU70" s="51"/>
      <c r="SFV70" s="51"/>
      <c r="SFW70" s="51"/>
      <c r="SFX70" s="51"/>
      <c r="SFY70" s="51"/>
      <c r="SFZ70" s="51"/>
      <c r="SGA70" s="51"/>
      <c r="SGB70" s="51"/>
      <c r="SGC70" s="51"/>
      <c r="SGD70" s="51"/>
      <c r="SGE70" s="51"/>
      <c r="SGF70" s="51"/>
      <c r="SGG70" s="51"/>
      <c r="SGH70" s="51"/>
      <c r="SGI70" s="51"/>
      <c r="SGJ70" s="51"/>
      <c r="SGK70" s="51"/>
      <c r="SGL70" s="51"/>
      <c r="SGM70" s="51"/>
      <c r="SGN70" s="51"/>
      <c r="SGO70" s="51"/>
      <c r="SGP70" s="51"/>
      <c r="SGQ70" s="51"/>
      <c r="SGR70" s="51"/>
      <c r="SGS70" s="51"/>
      <c r="SGT70" s="51"/>
      <c r="SGU70" s="51"/>
      <c r="SGV70" s="51"/>
      <c r="SGW70" s="51"/>
      <c r="SGX70" s="51"/>
      <c r="SGY70" s="51"/>
      <c r="SGZ70" s="51"/>
      <c r="SHA70" s="51"/>
      <c r="SHB70" s="51"/>
      <c r="SHC70" s="51"/>
      <c r="SHD70" s="51"/>
      <c r="SHE70" s="51"/>
      <c r="SHF70" s="51"/>
      <c r="SHG70" s="51"/>
      <c r="SHH70" s="51"/>
      <c r="SHI70" s="51"/>
      <c r="SHJ70" s="51"/>
      <c r="SHK70" s="51"/>
      <c r="SHL70" s="51"/>
      <c r="SHM70" s="51"/>
      <c r="SHN70" s="51"/>
      <c r="SHO70" s="51"/>
      <c r="SHP70" s="51"/>
      <c r="SHQ70" s="51"/>
      <c r="SHR70" s="51"/>
      <c r="SHS70" s="51"/>
      <c r="SHT70" s="51"/>
      <c r="SHU70" s="51"/>
      <c r="SHV70" s="51"/>
      <c r="SHW70" s="51"/>
      <c r="SHX70" s="51"/>
      <c r="SHY70" s="51"/>
      <c r="SHZ70" s="51"/>
      <c r="SIA70" s="51"/>
      <c r="SIB70" s="51"/>
      <c r="SIC70" s="51"/>
      <c r="SID70" s="51"/>
      <c r="SIE70" s="51"/>
      <c r="SIF70" s="51"/>
      <c r="SIG70" s="51"/>
      <c r="SIH70" s="51"/>
      <c r="SII70" s="51"/>
      <c r="SIJ70" s="51"/>
      <c r="SIK70" s="51"/>
      <c r="SIL70" s="51"/>
      <c r="SIM70" s="51"/>
      <c r="SIN70" s="51"/>
      <c r="SIO70" s="51"/>
      <c r="SIP70" s="51"/>
      <c r="SIQ70" s="51"/>
      <c r="SIR70" s="51"/>
      <c r="SIS70" s="51"/>
      <c r="SIT70" s="51"/>
      <c r="SIU70" s="51"/>
      <c r="SIV70" s="51"/>
      <c r="SIW70" s="51"/>
      <c r="SIX70" s="51"/>
      <c r="SIY70" s="51"/>
      <c r="SIZ70" s="51"/>
      <c r="SJA70" s="51"/>
      <c r="SJB70" s="51"/>
      <c r="SJC70" s="51"/>
      <c r="SJD70" s="51"/>
      <c r="SJE70" s="51"/>
      <c r="SJF70" s="51"/>
      <c r="SJG70" s="51"/>
      <c r="SJH70" s="51"/>
      <c r="SJI70" s="51"/>
      <c r="SJJ70" s="51"/>
      <c r="SJK70" s="51"/>
      <c r="SJL70" s="51"/>
      <c r="SJM70" s="51"/>
      <c r="SJN70" s="51"/>
      <c r="SJO70" s="51"/>
      <c r="SJP70" s="51"/>
      <c r="SJQ70" s="51"/>
      <c r="SJR70" s="51"/>
      <c r="SJS70" s="51"/>
      <c r="SJT70" s="51"/>
      <c r="SJU70" s="51"/>
      <c r="SJV70" s="51"/>
      <c r="SJW70" s="51"/>
      <c r="SJX70" s="51"/>
      <c r="SJY70" s="51"/>
      <c r="SJZ70" s="51"/>
      <c r="SKA70" s="51"/>
      <c r="SKB70" s="51"/>
      <c r="SKC70" s="51"/>
      <c r="SKD70" s="51"/>
      <c r="SKE70" s="51"/>
      <c r="SKF70" s="51"/>
      <c r="SKG70" s="51"/>
      <c r="SKH70" s="51"/>
      <c r="SKI70" s="51"/>
      <c r="SKJ70" s="51"/>
      <c r="SKK70" s="51"/>
      <c r="SKL70" s="51"/>
      <c r="SKM70" s="51"/>
      <c r="SKN70" s="51"/>
      <c r="SKO70" s="51"/>
      <c r="SKP70" s="51"/>
      <c r="SKQ70" s="51"/>
      <c r="SKR70" s="51"/>
      <c r="SKS70" s="51"/>
      <c r="SKT70" s="51"/>
      <c r="SKU70" s="51"/>
      <c r="SKV70" s="51"/>
      <c r="SKW70" s="51"/>
      <c r="SKX70" s="51"/>
      <c r="SKY70" s="51"/>
      <c r="SKZ70" s="51"/>
      <c r="SLA70" s="51"/>
      <c r="SLB70" s="51"/>
      <c r="SLC70" s="51"/>
      <c r="SLD70" s="51"/>
      <c r="SLE70" s="51"/>
      <c r="SLF70" s="51"/>
      <c r="SLG70" s="51"/>
      <c r="SLH70" s="51"/>
      <c r="SLI70" s="51"/>
      <c r="SLJ70" s="51"/>
      <c r="SLK70" s="51"/>
      <c r="SLL70" s="51"/>
      <c r="SLM70" s="51"/>
      <c r="SLN70" s="51"/>
      <c r="SLO70" s="51"/>
      <c r="SLP70" s="51"/>
      <c r="SLQ70" s="51"/>
      <c r="SLR70" s="51"/>
      <c r="SLS70" s="51"/>
      <c r="SLT70" s="51"/>
      <c r="SLU70" s="51"/>
      <c r="SLV70" s="51"/>
      <c r="SLW70" s="51"/>
      <c r="SLX70" s="51"/>
      <c r="SLY70" s="51"/>
      <c r="SLZ70" s="51"/>
      <c r="SMA70" s="51"/>
      <c r="SMB70" s="51"/>
      <c r="SMC70" s="51"/>
      <c r="SMD70" s="51"/>
      <c r="SME70" s="51"/>
      <c r="SMF70" s="51"/>
      <c r="SMG70" s="51"/>
      <c r="SMH70" s="51"/>
      <c r="SMI70" s="51"/>
      <c r="SMJ70" s="51"/>
      <c r="SMK70" s="51"/>
      <c r="SML70" s="51"/>
      <c r="SMM70" s="51"/>
      <c r="SMN70" s="51"/>
      <c r="SMO70" s="51"/>
      <c r="SMP70" s="51"/>
      <c r="SMQ70" s="51"/>
      <c r="SMR70" s="51"/>
      <c r="SMS70" s="51"/>
      <c r="SMT70" s="51"/>
      <c r="SMU70" s="51"/>
      <c r="SMV70" s="51"/>
      <c r="SMW70" s="51"/>
      <c r="SMX70" s="51"/>
      <c r="SMY70" s="51"/>
      <c r="SMZ70" s="51"/>
      <c r="SNA70" s="51"/>
      <c r="SNB70" s="51"/>
      <c r="SNC70" s="51"/>
      <c r="SND70" s="51"/>
      <c r="SNE70" s="51"/>
      <c r="SNF70" s="51"/>
      <c r="SNG70" s="51"/>
      <c r="SNH70" s="51"/>
      <c r="SNI70" s="51"/>
      <c r="SNJ70" s="51"/>
      <c r="SNK70" s="51"/>
      <c r="SNL70" s="51"/>
      <c r="SNM70" s="51"/>
      <c r="SNN70" s="51"/>
      <c r="SNO70" s="51"/>
      <c r="SNP70" s="51"/>
      <c r="SNQ70" s="51"/>
      <c r="SNR70" s="51"/>
      <c r="SNS70" s="51"/>
      <c r="SNT70" s="51"/>
      <c r="SNU70" s="51"/>
      <c r="SNV70" s="51"/>
      <c r="SNW70" s="51"/>
      <c r="SNX70" s="51"/>
      <c r="SNY70" s="51"/>
      <c r="SNZ70" s="51"/>
      <c r="SOA70" s="51"/>
      <c r="SOB70" s="51"/>
      <c r="SOC70" s="51"/>
      <c r="SOD70" s="51"/>
      <c r="SOE70" s="51"/>
      <c r="SOF70" s="51"/>
      <c r="SOG70" s="51"/>
      <c r="SOH70" s="51"/>
      <c r="SOI70" s="51"/>
      <c r="SOJ70" s="51"/>
      <c r="SOK70" s="51"/>
      <c r="SOL70" s="51"/>
      <c r="SOM70" s="51"/>
      <c r="SON70" s="51"/>
      <c r="SOO70" s="51"/>
      <c r="SOP70" s="51"/>
      <c r="SOQ70" s="51"/>
      <c r="SOR70" s="51"/>
      <c r="SOS70" s="51"/>
      <c r="SOT70" s="51"/>
      <c r="SOU70" s="51"/>
      <c r="SOV70" s="51"/>
      <c r="SOW70" s="51"/>
      <c r="SOX70" s="51"/>
      <c r="SOY70" s="51"/>
      <c r="SOZ70" s="51"/>
      <c r="SPA70" s="51"/>
      <c r="SPB70" s="51"/>
      <c r="SPC70" s="51"/>
      <c r="SPD70" s="51"/>
      <c r="SPE70" s="51"/>
      <c r="SPF70" s="51"/>
      <c r="SPG70" s="51"/>
      <c r="SPH70" s="51"/>
      <c r="SPI70" s="51"/>
      <c r="SPJ70" s="51"/>
      <c r="SPK70" s="51"/>
      <c r="SPL70" s="51"/>
      <c r="SPM70" s="51"/>
      <c r="SPN70" s="51"/>
      <c r="SPO70" s="51"/>
      <c r="SPP70" s="51"/>
      <c r="SPQ70" s="51"/>
      <c r="SPR70" s="51"/>
      <c r="SPS70" s="51"/>
      <c r="SPT70" s="51"/>
      <c r="SPU70" s="51"/>
      <c r="SPV70" s="51"/>
      <c r="SPW70" s="51"/>
      <c r="SPX70" s="51"/>
      <c r="SPY70" s="51"/>
      <c r="SPZ70" s="51"/>
      <c r="SQA70" s="51"/>
      <c r="SQB70" s="51"/>
      <c r="SQC70" s="51"/>
      <c r="SQD70" s="51"/>
      <c r="SQE70" s="51"/>
      <c r="SQF70" s="51"/>
      <c r="SQG70" s="51"/>
      <c r="SQH70" s="51"/>
      <c r="SQI70" s="51"/>
      <c r="SQJ70" s="51"/>
      <c r="SQK70" s="51"/>
      <c r="SQL70" s="51"/>
      <c r="SQM70" s="51"/>
      <c r="SQN70" s="51"/>
      <c r="SQO70" s="51"/>
      <c r="SQP70" s="51"/>
      <c r="SQQ70" s="51"/>
      <c r="SQR70" s="51"/>
      <c r="SQS70" s="51"/>
      <c r="SQT70" s="51"/>
      <c r="SQU70" s="51"/>
      <c r="SQV70" s="51"/>
      <c r="SQW70" s="51"/>
      <c r="SQX70" s="51"/>
      <c r="SQY70" s="51"/>
      <c r="SQZ70" s="51"/>
      <c r="SRA70" s="51"/>
      <c r="SRB70" s="51"/>
      <c r="SRC70" s="51"/>
      <c r="SRD70" s="51"/>
      <c r="SRE70" s="51"/>
      <c r="SRF70" s="51"/>
      <c r="SRG70" s="51"/>
      <c r="SRH70" s="51"/>
      <c r="SRI70" s="51"/>
      <c r="SRJ70" s="51"/>
      <c r="SRK70" s="51"/>
      <c r="SRL70" s="51"/>
      <c r="SRM70" s="51"/>
      <c r="SRN70" s="51"/>
      <c r="SRO70" s="51"/>
      <c r="SRP70" s="51"/>
      <c r="SRQ70" s="51"/>
      <c r="SRR70" s="51"/>
      <c r="SRS70" s="51"/>
      <c r="SRT70" s="51"/>
      <c r="SRU70" s="51"/>
      <c r="SRV70" s="51"/>
      <c r="SRW70" s="51"/>
      <c r="SRX70" s="51"/>
      <c r="SRY70" s="51"/>
      <c r="SRZ70" s="51"/>
      <c r="SSA70" s="51"/>
      <c r="SSB70" s="51"/>
      <c r="SSC70" s="51"/>
      <c r="SSD70" s="51"/>
      <c r="SSE70" s="51"/>
      <c r="SSF70" s="51"/>
      <c r="SSG70" s="51"/>
      <c r="SSH70" s="51"/>
      <c r="SSI70" s="51"/>
      <c r="SSJ70" s="51"/>
      <c r="SSK70" s="51"/>
      <c r="SSL70" s="51"/>
      <c r="SSM70" s="51"/>
      <c r="SSN70" s="51"/>
      <c r="SSO70" s="51"/>
      <c r="SSP70" s="51"/>
      <c r="SSQ70" s="51"/>
      <c r="SSR70" s="51"/>
      <c r="SSS70" s="51"/>
      <c r="SST70" s="51"/>
      <c r="SSU70" s="51"/>
      <c r="SSV70" s="51"/>
      <c r="SSW70" s="51"/>
      <c r="SSX70" s="51"/>
      <c r="SSY70" s="51"/>
      <c r="SSZ70" s="51"/>
      <c r="STA70" s="51"/>
      <c r="STB70" s="51"/>
      <c r="STC70" s="51"/>
      <c r="STD70" s="51"/>
      <c r="STE70" s="51"/>
      <c r="STF70" s="51"/>
      <c r="STG70" s="51"/>
      <c r="STH70" s="51"/>
      <c r="STI70" s="51"/>
      <c r="STJ70" s="51"/>
      <c r="STK70" s="51"/>
      <c r="STL70" s="51"/>
      <c r="STM70" s="51"/>
      <c r="STN70" s="51"/>
      <c r="STO70" s="51"/>
      <c r="STP70" s="51"/>
      <c r="STQ70" s="51"/>
      <c r="STR70" s="51"/>
      <c r="STS70" s="51"/>
      <c r="STT70" s="51"/>
      <c r="STU70" s="51"/>
      <c r="STV70" s="51"/>
      <c r="STW70" s="51"/>
      <c r="STX70" s="51"/>
      <c r="STY70" s="51"/>
      <c r="STZ70" s="51"/>
      <c r="SUA70" s="51"/>
      <c r="SUB70" s="51"/>
      <c r="SUC70" s="51"/>
      <c r="SUD70" s="51"/>
      <c r="SUE70" s="51"/>
      <c r="SUF70" s="51"/>
      <c r="SUG70" s="51"/>
      <c r="SUH70" s="51"/>
      <c r="SUI70" s="51"/>
      <c r="SUJ70" s="51"/>
      <c r="SUK70" s="51"/>
      <c r="SUL70" s="51"/>
      <c r="SUM70" s="51"/>
      <c r="SUN70" s="51"/>
      <c r="SUO70" s="51"/>
      <c r="SUP70" s="51"/>
      <c r="SUQ70" s="51"/>
      <c r="SUR70" s="51"/>
      <c r="SUS70" s="51"/>
      <c r="SUT70" s="51"/>
      <c r="SUU70" s="51"/>
      <c r="SUV70" s="51"/>
      <c r="SUW70" s="51"/>
      <c r="SUX70" s="51"/>
      <c r="SUY70" s="51"/>
      <c r="SUZ70" s="51"/>
      <c r="SVA70" s="51"/>
      <c r="SVB70" s="51"/>
      <c r="SVC70" s="51"/>
      <c r="SVD70" s="51"/>
      <c r="SVE70" s="51"/>
      <c r="SVF70" s="51"/>
      <c r="SVG70" s="51"/>
      <c r="SVH70" s="51"/>
      <c r="SVI70" s="51"/>
      <c r="SVJ70" s="51"/>
      <c r="SVK70" s="51"/>
      <c r="SVL70" s="51"/>
      <c r="SVM70" s="51"/>
      <c r="SVN70" s="51"/>
      <c r="SVO70" s="51"/>
      <c r="SVP70" s="51"/>
      <c r="SVQ70" s="51"/>
      <c r="SVR70" s="51"/>
      <c r="SVS70" s="51"/>
      <c r="SVT70" s="51"/>
      <c r="SVU70" s="51"/>
      <c r="SVV70" s="51"/>
      <c r="SVW70" s="51"/>
      <c r="SVX70" s="51"/>
      <c r="SVY70" s="51"/>
      <c r="SVZ70" s="51"/>
      <c r="SWA70" s="51"/>
      <c r="SWB70" s="51"/>
      <c r="SWC70" s="51"/>
      <c r="SWD70" s="51"/>
      <c r="SWE70" s="51"/>
      <c r="SWF70" s="51"/>
      <c r="SWG70" s="51"/>
      <c r="SWH70" s="51"/>
      <c r="SWI70" s="51"/>
      <c r="SWJ70" s="51"/>
      <c r="SWK70" s="51"/>
      <c r="SWL70" s="51"/>
      <c r="SWM70" s="51"/>
      <c r="SWN70" s="51"/>
      <c r="SWO70" s="51"/>
      <c r="SWP70" s="51"/>
      <c r="SWQ70" s="51"/>
      <c r="SWR70" s="51"/>
      <c r="SWS70" s="51"/>
      <c r="SWT70" s="51"/>
      <c r="SWU70" s="51"/>
      <c r="SWV70" s="51"/>
      <c r="SWW70" s="51"/>
      <c r="SWX70" s="51"/>
      <c r="SWY70" s="51"/>
      <c r="SWZ70" s="51"/>
      <c r="SXA70" s="51"/>
      <c r="SXB70" s="51"/>
      <c r="SXC70" s="51"/>
      <c r="SXD70" s="51"/>
      <c r="SXE70" s="51"/>
      <c r="SXF70" s="51"/>
      <c r="SXG70" s="51"/>
      <c r="SXH70" s="51"/>
      <c r="SXI70" s="51"/>
      <c r="SXJ70" s="51"/>
      <c r="SXK70" s="51"/>
      <c r="SXL70" s="51"/>
      <c r="SXM70" s="51"/>
      <c r="SXN70" s="51"/>
      <c r="SXO70" s="51"/>
      <c r="SXP70" s="51"/>
      <c r="SXQ70" s="51"/>
      <c r="SXR70" s="51"/>
      <c r="SXS70" s="51"/>
      <c r="SXT70" s="51"/>
      <c r="SXU70" s="51"/>
      <c r="SXV70" s="51"/>
      <c r="SXW70" s="51"/>
      <c r="SXX70" s="51"/>
      <c r="SXY70" s="51"/>
      <c r="SXZ70" s="51"/>
      <c r="SYA70" s="51"/>
      <c r="SYB70" s="51"/>
      <c r="SYC70" s="51"/>
      <c r="SYD70" s="51"/>
      <c r="SYE70" s="51"/>
      <c r="SYF70" s="51"/>
      <c r="SYG70" s="51"/>
      <c r="SYH70" s="51"/>
      <c r="SYI70" s="51"/>
      <c r="SYJ70" s="51"/>
      <c r="SYK70" s="51"/>
      <c r="SYL70" s="51"/>
      <c r="SYM70" s="51"/>
      <c r="SYN70" s="51"/>
      <c r="SYO70" s="51"/>
      <c r="SYP70" s="51"/>
      <c r="SYQ70" s="51"/>
      <c r="SYR70" s="51"/>
      <c r="SYS70" s="51"/>
      <c r="SYT70" s="51"/>
      <c r="SYU70" s="51"/>
      <c r="SYV70" s="51"/>
      <c r="SYW70" s="51"/>
      <c r="SYX70" s="51"/>
      <c r="SYY70" s="51"/>
      <c r="SYZ70" s="51"/>
      <c r="SZA70" s="51"/>
      <c r="SZB70" s="51"/>
      <c r="SZC70" s="51"/>
      <c r="SZD70" s="51"/>
      <c r="SZE70" s="51"/>
      <c r="SZF70" s="51"/>
      <c r="SZG70" s="51"/>
      <c r="SZH70" s="51"/>
      <c r="SZI70" s="51"/>
      <c r="SZJ70" s="51"/>
      <c r="SZK70" s="51"/>
      <c r="SZL70" s="51"/>
      <c r="SZM70" s="51"/>
      <c r="SZN70" s="51"/>
      <c r="SZO70" s="51"/>
      <c r="SZP70" s="51"/>
      <c r="SZQ70" s="51"/>
      <c r="SZR70" s="51"/>
      <c r="SZS70" s="51"/>
      <c r="SZT70" s="51"/>
      <c r="SZU70" s="51"/>
      <c r="SZV70" s="51"/>
      <c r="SZW70" s="51"/>
      <c r="SZX70" s="51"/>
      <c r="SZY70" s="51"/>
      <c r="SZZ70" s="51"/>
      <c r="TAA70" s="51"/>
      <c r="TAB70" s="51"/>
      <c r="TAC70" s="51"/>
      <c r="TAD70" s="51"/>
      <c r="TAE70" s="51"/>
      <c r="TAF70" s="51"/>
      <c r="TAG70" s="51"/>
      <c r="TAH70" s="51"/>
      <c r="TAI70" s="51"/>
      <c r="TAJ70" s="51"/>
      <c r="TAK70" s="51"/>
      <c r="TAL70" s="51"/>
      <c r="TAM70" s="51"/>
      <c r="TAN70" s="51"/>
      <c r="TAO70" s="51"/>
      <c r="TAP70" s="51"/>
      <c r="TAQ70" s="51"/>
      <c r="TAR70" s="51"/>
      <c r="TAS70" s="51"/>
      <c r="TAT70" s="51"/>
      <c r="TAU70" s="51"/>
      <c r="TAV70" s="51"/>
      <c r="TAW70" s="51"/>
      <c r="TAX70" s="51"/>
      <c r="TAY70" s="51"/>
      <c r="TAZ70" s="51"/>
      <c r="TBA70" s="51"/>
      <c r="TBB70" s="51"/>
      <c r="TBC70" s="51"/>
      <c r="TBD70" s="51"/>
      <c r="TBE70" s="51"/>
      <c r="TBF70" s="51"/>
      <c r="TBG70" s="51"/>
      <c r="TBH70" s="51"/>
      <c r="TBI70" s="51"/>
      <c r="TBJ70" s="51"/>
      <c r="TBK70" s="51"/>
      <c r="TBL70" s="51"/>
      <c r="TBM70" s="51"/>
      <c r="TBN70" s="51"/>
      <c r="TBO70" s="51"/>
      <c r="TBP70" s="51"/>
      <c r="TBQ70" s="51"/>
      <c r="TBR70" s="51"/>
      <c r="TBS70" s="51"/>
      <c r="TBT70" s="51"/>
      <c r="TBU70" s="51"/>
      <c r="TBV70" s="51"/>
      <c r="TBW70" s="51"/>
      <c r="TBX70" s="51"/>
      <c r="TBY70" s="51"/>
      <c r="TBZ70" s="51"/>
      <c r="TCA70" s="51"/>
      <c r="TCB70" s="51"/>
      <c r="TCC70" s="51"/>
      <c r="TCD70" s="51"/>
      <c r="TCE70" s="51"/>
      <c r="TCF70" s="51"/>
      <c r="TCG70" s="51"/>
      <c r="TCH70" s="51"/>
      <c r="TCI70" s="51"/>
      <c r="TCJ70" s="51"/>
      <c r="TCK70" s="51"/>
      <c r="TCL70" s="51"/>
      <c r="TCM70" s="51"/>
      <c r="TCN70" s="51"/>
      <c r="TCO70" s="51"/>
      <c r="TCP70" s="51"/>
      <c r="TCQ70" s="51"/>
      <c r="TCR70" s="51"/>
      <c r="TCS70" s="51"/>
      <c r="TCT70" s="51"/>
      <c r="TCU70" s="51"/>
      <c r="TCV70" s="51"/>
      <c r="TCW70" s="51"/>
      <c r="TCX70" s="51"/>
      <c r="TCY70" s="51"/>
      <c r="TCZ70" s="51"/>
      <c r="TDA70" s="51"/>
      <c r="TDB70" s="51"/>
      <c r="TDC70" s="51"/>
      <c r="TDD70" s="51"/>
      <c r="TDE70" s="51"/>
      <c r="TDF70" s="51"/>
      <c r="TDG70" s="51"/>
      <c r="TDH70" s="51"/>
      <c r="TDI70" s="51"/>
      <c r="TDJ70" s="51"/>
      <c r="TDK70" s="51"/>
      <c r="TDL70" s="51"/>
      <c r="TDM70" s="51"/>
      <c r="TDN70" s="51"/>
      <c r="TDO70" s="51"/>
      <c r="TDP70" s="51"/>
      <c r="TDQ70" s="51"/>
      <c r="TDR70" s="51"/>
      <c r="TDS70" s="51"/>
      <c r="TDT70" s="51"/>
      <c r="TDU70" s="51"/>
      <c r="TDV70" s="51"/>
      <c r="TDW70" s="51"/>
      <c r="TDX70" s="51"/>
      <c r="TDY70" s="51"/>
      <c r="TDZ70" s="51"/>
      <c r="TEA70" s="51"/>
      <c r="TEB70" s="51"/>
      <c r="TEC70" s="51"/>
      <c r="TED70" s="51"/>
      <c r="TEE70" s="51"/>
      <c r="TEF70" s="51"/>
      <c r="TEG70" s="51"/>
      <c r="TEH70" s="51"/>
      <c r="TEI70" s="51"/>
      <c r="TEJ70" s="51"/>
      <c r="TEK70" s="51"/>
      <c r="TEL70" s="51"/>
      <c r="TEM70" s="51"/>
      <c r="TEN70" s="51"/>
      <c r="TEO70" s="51"/>
      <c r="TEP70" s="51"/>
      <c r="TEQ70" s="51"/>
      <c r="TER70" s="51"/>
      <c r="TES70" s="51"/>
      <c r="TET70" s="51"/>
      <c r="TEU70" s="51"/>
      <c r="TEV70" s="51"/>
      <c r="TEW70" s="51"/>
      <c r="TEX70" s="51"/>
      <c r="TEY70" s="51"/>
      <c r="TEZ70" s="51"/>
      <c r="TFA70" s="51"/>
      <c r="TFB70" s="51"/>
      <c r="TFC70" s="51"/>
      <c r="TFD70" s="51"/>
      <c r="TFE70" s="51"/>
      <c r="TFF70" s="51"/>
      <c r="TFG70" s="51"/>
      <c r="TFH70" s="51"/>
      <c r="TFI70" s="51"/>
      <c r="TFJ70" s="51"/>
      <c r="TFK70" s="51"/>
      <c r="TFL70" s="51"/>
      <c r="TFM70" s="51"/>
      <c r="TFN70" s="51"/>
      <c r="TFO70" s="51"/>
      <c r="TFP70" s="51"/>
      <c r="TFQ70" s="51"/>
      <c r="TFR70" s="51"/>
      <c r="TFS70" s="51"/>
      <c r="TFT70" s="51"/>
      <c r="TFU70" s="51"/>
      <c r="TFV70" s="51"/>
      <c r="TFW70" s="51"/>
      <c r="TFX70" s="51"/>
      <c r="TFY70" s="51"/>
      <c r="TFZ70" s="51"/>
      <c r="TGA70" s="51"/>
      <c r="TGB70" s="51"/>
      <c r="TGC70" s="51"/>
      <c r="TGD70" s="51"/>
      <c r="TGE70" s="51"/>
      <c r="TGF70" s="51"/>
      <c r="TGG70" s="51"/>
      <c r="TGH70" s="51"/>
      <c r="TGI70" s="51"/>
      <c r="TGJ70" s="51"/>
      <c r="TGK70" s="51"/>
      <c r="TGL70" s="51"/>
      <c r="TGM70" s="51"/>
      <c r="TGN70" s="51"/>
      <c r="TGO70" s="51"/>
      <c r="TGP70" s="51"/>
      <c r="TGQ70" s="51"/>
      <c r="TGR70" s="51"/>
      <c r="TGS70" s="51"/>
      <c r="TGT70" s="51"/>
      <c r="TGU70" s="51"/>
      <c r="TGV70" s="51"/>
      <c r="TGW70" s="51"/>
      <c r="TGX70" s="51"/>
      <c r="TGY70" s="51"/>
      <c r="TGZ70" s="51"/>
      <c r="THA70" s="51"/>
      <c r="THB70" s="51"/>
      <c r="THC70" s="51"/>
      <c r="THD70" s="51"/>
      <c r="THE70" s="51"/>
      <c r="THF70" s="51"/>
      <c r="THG70" s="51"/>
      <c r="THH70" s="51"/>
      <c r="THI70" s="51"/>
      <c r="THJ70" s="51"/>
      <c r="THK70" s="51"/>
      <c r="THL70" s="51"/>
      <c r="THM70" s="51"/>
      <c r="THN70" s="51"/>
      <c r="THO70" s="51"/>
      <c r="THP70" s="51"/>
      <c r="THQ70" s="51"/>
      <c r="THR70" s="51"/>
      <c r="THS70" s="51"/>
      <c r="THT70" s="51"/>
      <c r="THU70" s="51"/>
      <c r="THV70" s="51"/>
      <c r="THW70" s="51"/>
      <c r="THX70" s="51"/>
      <c r="THY70" s="51"/>
      <c r="THZ70" s="51"/>
      <c r="TIA70" s="51"/>
      <c r="TIB70" s="51"/>
      <c r="TIC70" s="51"/>
      <c r="TID70" s="51"/>
      <c r="TIE70" s="51"/>
      <c r="TIF70" s="51"/>
      <c r="TIG70" s="51"/>
      <c r="TIH70" s="51"/>
      <c r="TII70" s="51"/>
      <c r="TIJ70" s="51"/>
      <c r="TIK70" s="51"/>
      <c r="TIL70" s="51"/>
      <c r="TIM70" s="51"/>
      <c r="TIN70" s="51"/>
      <c r="TIO70" s="51"/>
      <c r="TIP70" s="51"/>
      <c r="TIQ70" s="51"/>
      <c r="TIR70" s="51"/>
      <c r="TIS70" s="51"/>
      <c r="TIT70" s="51"/>
      <c r="TIU70" s="51"/>
      <c r="TIV70" s="51"/>
      <c r="TIW70" s="51"/>
      <c r="TIX70" s="51"/>
      <c r="TIY70" s="51"/>
      <c r="TIZ70" s="51"/>
      <c r="TJA70" s="51"/>
      <c r="TJB70" s="51"/>
      <c r="TJC70" s="51"/>
      <c r="TJD70" s="51"/>
      <c r="TJE70" s="51"/>
      <c r="TJF70" s="51"/>
      <c r="TJG70" s="51"/>
      <c r="TJH70" s="51"/>
      <c r="TJI70" s="51"/>
      <c r="TJJ70" s="51"/>
      <c r="TJK70" s="51"/>
      <c r="TJL70" s="51"/>
      <c r="TJM70" s="51"/>
      <c r="TJN70" s="51"/>
      <c r="TJO70" s="51"/>
      <c r="TJP70" s="51"/>
      <c r="TJQ70" s="51"/>
      <c r="TJR70" s="51"/>
      <c r="TJS70" s="51"/>
      <c r="TJT70" s="51"/>
      <c r="TJU70" s="51"/>
      <c r="TJV70" s="51"/>
      <c r="TJW70" s="51"/>
      <c r="TJX70" s="51"/>
      <c r="TJY70" s="51"/>
      <c r="TJZ70" s="51"/>
      <c r="TKA70" s="51"/>
      <c r="TKB70" s="51"/>
      <c r="TKC70" s="51"/>
      <c r="TKD70" s="51"/>
      <c r="TKE70" s="51"/>
      <c r="TKF70" s="51"/>
      <c r="TKG70" s="51"/>
      <c r="TKH70" s="51"/>
      <c r="TKI70" s="51"/>
      <c r="TKJ70" s="51"/>
      <c r="TKK70" s="51"/>
      <c r="TKL70" s="51"/>
      <c r="TKM70" s="51"/>
      <c r="TKN70" s="51"/>
      <c r="TKO70" s="51"/>
      <c r="TKP70" s="51"/>
      <c r="TKQ70" s="51"/>
      <c r="TKR70" s="51"/>
      <c r="TKS70" s="51"/>
      <c r="TKT70" s="51"/>
      <c r="TKU70" s="51"/>
      <c r="TKV70" s="51"/>
      <c r="TKW70" s="51"/>
      <c r="TKX70" s="51"/>
      <c r="TKY70" s="51"/>
      <c r="TKZ70" s="51"/>
      <c r="TLA70" s="51"/>
      <c r="TLB70" s="51"/>
      <c r="TLC70" s="51"/>
      <c r="TLD70" s="51"/>
      <c r="TLE70" s="51"/>
      <c r="TLF70" s="51"/>
      <c r="TLG70" s="51"/>
      <c r="TLH70" s="51"/>
      <c r="TLI70" s="51"/>
      <c r="TLJ70" s="51"/>
      <c r="TLK70" s="51"/>
      <c r="TLL70" s="51"/>
      <c r="TLM70" s="51"/>
      <c r="TLN70" s="51"/>
      <c r="TLO70" s="51"/>
      <c r="TLP70" s="51"/>
      <c r="TLQ70" s="51"/>
      <c r="TLR70" s="51"/>
      <c r="TLS70" s="51"/>
      <c r="TLT70" s="51"/>
      <c r="TLU70" s="51"/>
      <c r="TLV70" s="51"/>
      <c r="TLW70" s="51"/>
      <c r="TLX70" s="51"/>
      <c r="TLY70" s="51"/>
      <c r="TLZ70" s="51"/>
      <c r="TMA70" s="51"/>
      <c r="TMB70" s="51"/>
      <c r="TMC70" s="51"/>
      <c r="TMD70" s="51"/>
      <c r="TME70" s="51"/>
      <c r="TMF70" s="51"/>
      <c r="TMG70" s="51"/>
      <c r="TMH70" s="51"/>
      <c r="TMI70" s="51"/>
      <c r="TMJ70" s="51"/>
      <c r="TMK70" s="51"/>
      <c r="TML70" s="51"/>
      <c r="TMM70" s="51"/>
      <c r="TMN70" s="51"/>
      <c r="TMO70" s="51"/>
      <c r="TMP70" s="51"/>
      <c r="TMQ70" s="51"/>
      <c r="TMR70" s="51"/>
      <c r="TMS70" s="51"/>
      <c r="TMT70" s="51"/>
      <c r="TMU70" s="51"/>
      <c r="TMV70" s="51"/>
      <c r="TMW70" s="51"/>
      <c r="TMX70" s="51"/>
      <c r="TMY70" s="51"/>
      <c r="TMZ70" s="51"/>
      <c r="TNA70" s="51"/>
      <c r="TNB70" s="51"/>
      <c r="TNC70" s="51"/>
      <c r="TND70" s="51"/>
      <c r="TNE70" s="51"/>
      <c r="TNF70" s="51"/>
      <c r="TNG70" s="51"/>
      <c r="TNH70" s="51"/>
      <c r="TNI70" s="51"/>
      <c r="TNJ70" s="51"/>
      <c r="TNK70" s="51"/>
      <c r="TNL70" s="51"/>
      <c r="TNM70" s="51"/>
      <c r="TNN70" s="51"/>
      <c r="TNO70" s="51"/>
      <c r="TNP70" s="51"/>
      <c r="TNQ70" s="51"/>
      <c r="TNR70" s="51"/>
      <c r="TNS70" s="51"/>
      <c r="TNT70" s="51"/>
      <c r="TNU70" s="51"/>
      <c r="TNV70" s="51"/>
      <c r="TNW70" s="51"/>
      <c r="TNX70" s="51"/>
      <c r="TNY70" s="51"/>
      <c r="TNZ70" s="51"/>
      <c r="TOA70" s="51"/>
      <c r="TOB70" s="51"/>
      <c r="TOC70" s="51"/>
      <c r="TOD70" s="51"/>
      <c r="TOE70" s="51"/>
      <c r="TOF70" s="51"/>
      <c r="TOG70" s="51"/>
      <c r="TOH70" s="51"/>
      <c r="TOI70" s="51"/>
      <c r="TOJ70" s="51"/>
      <c r="TOK70" s="51"/>
      <c r="TOL70" s="51"/>
      <c r="TOM70" s="51"/>
      <c r="TON70" s="51"/>
      <c r="TOO70" s="51"/>
      <c r="TOP70" s="51"/>
      <c r="TOQ70" s="51"/>
      <c r="TOR70" s="51"/>
      <c r="TOS70" s="51"/>
      <c r="TOT70" s="51"/>
      <c r="TOU70" s="51"/>
      <c r="TOV70" s="51"/>
      <c r="TOW70" s="51"/>
      <c r="TOX70" s="51"/>
      <c r="TOY70" s="51"/>
      <c r="TOZ70" s="51"/>
      <c r="TPA70" s="51"/>
      <c r="TPB70" s="51"/>
      <c r="TPC70" s="51"/>
      <c r="TPD70" s="51"/>
      <c r="TPE70" s="51"/>
      <c r="TPF70" s="51"/>
      <c r="TPG70" s="51"/>
      <c r="TPH70" s="51"/>
      <c r="TPI70" s="51"/>
      <c r="TPJ70" s="51"/>
      <c r="TPK70" s="51"/>
      <c r="TPL70" s="51"/>
      <c r="TPM70" s="51"/>
      <c r="TPN70" s="51"/>
      <c r="TPO70" s="51"/>
      <c r="TPP70" s="51"/>
      <c r="TPQ70" s="51"/>
      <c r="TPR70" s="51"/>
      <c r="TPS70" s="51"/>
      <c r="TPT70" s="51"/>
      <c r="TPU70" s="51"/>
      <c r="TPV70" s="51"/>
      <c r="TPW70" s="51"/>
      <c r="TPX70" s="51"/>
      <c r="TPY70" s="51"/>
      <c r="TPZ70" s="51"/>
      <c r="TQA70" s="51"/>
      <c r="TQB70" s="51"/>
      <c r="TQC70" s="51"/>
      <c r="TQD70" s="51"/>
      <c r="TQE70" s="51"/>
      <c r="TQF70" s="51"/>
      <c r="TQG70" s="51"/>
      <c r="TQH70" s="51"/>
      <c r="TQI70" s="51"/>
      <c r="TQJ70" s="51"/>
      <c r="TQK70" s="51"/>
      <c r="TQL70" s="51"/>
      <c r="TQM70" s="51"/>
      <c r="TQN70" s="51"/>
      <c r="TQO70" s="51"/>
      <c r="TQP70" s="51"/>
      <c r="TQQ70" s="51"/>
      <c r="TQR70" s="51"/>
      <c r="TQS70" s="51"/>
      <c r="TQT70" s="51"/>
      <c r="TQU70" s="51"/>
      <c r="TQV70" s="51"/>
      <c r="TQW70" s="51"/>
      <c r="TQX70" s="51"/>
      <c r="TQY70" s="51"/>
      <c r="TQZ70" s="51"/>
      <c r="TRA70" s="51"/>
      <c r="TRB70" s="51"/>
      <c r="TRC70" s="51"/>
      <c r="TRD70" s="51"/>
      <c r="TRE70" s="51"/>
      <c r="TRF70" s="51"/>
      <c r="TRG70" s="51"/>
      <c r="TRH70" s="51"/>
      <c r="TRI70" s="51"/>
      <c r="TRJ70" s="51"/>
      <c r="TRK70" s="51"/>
      <c r="TRL70" s="51"/>
      <c r="TRM70" s="51"/>
      <c r="TRN70" s="51"/>
      <c r="TRO70" s="51"/>
      <c r="TRP70" s="51"/>
      <c r="TRQ70" s="51"/>
      <c r="TRR70" s="51"/>
      <c r="TRS70" s="51"/>
      <c r="TRT70" s="51"/>
      <c r="TRU70" s="51"/>
      <c r="TRV70" s="51"/>
      <c r="TRW70" s="51"/>
      <c r="TRX70" s="51"/>
      <c r="TRY70" s="51"/>
      <c r="TRZ70" s="51"/>
      <c r="TSA70" s="51"/>
      <c r="TSB70" s="51"/>
      <c r="TSC70" s="51"/>
      <c r="TSD70" s="51"/>
      <c r="TSE70" s="51"/>
      <c r="TSF70" s="51"/>
      <c r="TSG70" s="51"/>
      <c r="TSH70" s="51"/>
      <c r="TSI70" s="51"/>
      <c r="TSJ70" s="51"/>
      <c r="TSK70" s="51"/>
      <c r="TSL70" s="51"/>
      <c r="TSM70" s="51"/>
      <c r="TSN70" s="51"/>
      <c r="TSO70" s="51"/>
      <c r="TSP70" s="51"/>
      <c r="TSQ70" s="51"/>
      <c r="TSR70" s="51"/>
      <c r="TSS70" s="51"/>
      <c r="TST70" s="51"/>
      <c r="TSU70" s="51"/>
      <c r="TSV70" s="51"/>
      <c r="TSW70" s="51"/>
      <c r="TSX70" s="51"/>
      <c r="TSY70" s="51"/>
      <c r="TSZ70" s="51"/>
      <c r="TTA70" s="51"/>
      <c r="TTB70" s="51"/>
      <c r="TTC70" s="51"/>
      <c r="TTD70" s="51"/>
      <c r="TTE70" s="51"/>
      <c r="TTF70" s="51"/>
      <c r="TTG70" s="51"/>
      <c r="TTH70" s="51"/>
      <c r="TTI70" s="51"/>
      <c r="TTJ70" s="51"/>
      <c r="TTK70" s="51"/>
      <c r="TTL70" s="51"/>
      <c r="TTM70" s="51"/>
      <c r="TTN70" s="51"/>
      <c r="TTO70" s="51"/>
      <c r="TTP70" s="51"/>
      <c r="TTQ70" s="51"/>
      <c r="TTR70" s="51"/>
      <c r="TTS70" s="51"/>
      <c r="TTT70" s="51"/>
      <c r="TTU70" s="51"/>
      <c r="TTV70" s="51"/>
      <c r="TTW70" s="51"/>
      <c r="TTX70" s="51"/>
      <c r="TTY70" s="51"/>
      <c r="TTZ70" s="51"/>
      <c r="TUA70" s="51"/>
      <c r="TUB70" s="51"/>
      <c r="TUC70" s="51"/>
      <c r="TUD70" s="51"/>
      <c r="TUE70" s="51"/>
      <c r="TUF70" s="51"/>
      <c r="TUG70" s="51"/>
      <c r="TUH70" s="51"/>
      <c r="TUI70" s="51"/>
      <c r="TUJ70" s="51"/>
      <c r="TUK70" s="51"/>
      <c r="TUL70" s="51"/>
      <c r="TUM70" s="51"/>
      <c r="TUN70" s="51"/>
      <c r="TUO70" s="51"/>
      <c r="TUP70" s="51"/>
      <c r="TUQ70" s="51"/>
      <c r="TUR70" s="51"/>
      <c r="TUS70" s="51"/>
      <c r="TUT70" s="51"/>
      <c r="TUU70" s="51"/>
      <c r="TUV70" s="51"/>
      <c r="TUW70" s="51"/>
      <c r="TUX70" s="51"/>
      <c r="TUY70" s="51"/>
      <c r="TUZ70" s="51"/>
      <c r="TVA70" s="51"/>
      <c r="TVB70" s="51"/>
      <c r="TVC70" s="51"/>
      <c r="TVD70" s="51"/>
      <c r="TVE70" s="51"/>
      <c r="TVF70" s="51"/>
      <c r="TVG70" s="51"/>
      <c r="TVH70" s="51"/>
      <c r="TVI70" s="51"/>
      <c r="TVJ70" s="51"/>
      <c r="TVK70" s="51"/>
      <c r="TVL70" s="51"/>
      <c r="TVM70" s="51"/>
      <c r="TVN70" s="51"/>
      <c r="TVO70" s="51"/>
      <c r="TVP70" s="51"/>
      <c r="TVQ70" s="51"/>
      <c r="TVR70" s="51"/>
      <c r="TVS70" s="51"/>
      <c r="TVT70" s="51"/>
      <c r="TVU70" s="51"/>
      <c r="TVV70" s="51"/>
      <c r="TVW70" s="51"/>
      <c r="TVX70" s="51"/>
      <c r="TVY70" s="51"/>
      <c r="TVZ70" s="51"/>
      <c r="TWA70" s="51"/>
      <c r="TWB70" s="51"/>
      <c r="TWC70" s="51"/>
      <c r="TWD70" s="51"/>
      <c r="TWE70" s="51"/>
      <c r="TWF70" s="51"/>
      <c r="TWG70" s="51"/>
      <c r="TWH70" s="51"/>
      <c r="TWI70" s="51"/>
      <c r="TWJ70" s="51"/>
      <c r="TWK70" s="51"/>
      <c r="TWL70" s="51"/>
      <c r="TWM70" s="51"/>
      <c r="TWN70" s="51"/>
      <c r="TWO70" s="51"/>
      <c r="TWP70" s="51"/>
      <c r="TWQ70" s="51"/>
      <c r="TWR70" s="51"/>
      <c r="TWS70" s="51"/>
      <c r="TWT70" s="51"/>
      <c r="TWU70" s="51"/>
      <c r="TWV70" s="51"/>
      <c r="TWW70" s="51"/>
      <c r="TWX70" s="51"/>
      <c r="TWY70" s="51"/>
      <c r="TWZ70" s="51"/>
      <c r="TXA70" s="51"/>
      <c r="TXB70" s="51"/>
      <c r="TXC70" s="51"/>
      <c r="TXD70" s="51"/>
      <c r="TXE70" s="51"/>
      <c r="TXF70" s="51"/>
      <c r="TXG70" s="51"/>
      <c r="TXH70" s="51"/>
      <c r="TXI70" s="51"/>
      <c r="TXJ70" s="51"/>
      <c r="TXK70" s="51"/>
      <c r="TXL70" s="51"/>
      <c r="TXM70" s="51"/>
      <c r="TXN70" s="51"/>
      <c r="TXO70" s="51"/>
      <c r="TXP70" s="51"/>
      <c r="TXQ70" s="51"/>
      <c r="TXR70" s="51"/>
      <c r="TXS70" s="51"/>
      <c r="TXT70" s="51"/>
      <c r="TXU70" s="51"/>
      <c r="TXV70" s="51"/>
      <c r="TXW70" s="51"/>
      <c r="TXX70" s="51"/>
      <c r="TXY70" s="51"/>
      <c r="TXZ70" s="51"/>
      <c r="TYA70" s="51"/>
      <c r="TYB70" s="51"/>
      <c r="TYC70" s="51"/>
      <c r="TYD70" s="51"/>
      <c r="TYE70" s="51"/>
      <c r="TYF70" s="51"/>
      <c r="TYG70" s="51"/>
      <c r="TYH70" s="51"/>
      <c r="TYI70" s="51"/>
      <c r="TYJ70" s="51"/>
      <c r="TYK70" s="51"/>
      <c r="TYL70" s="51"/>
      <c r="TYM70" s="51"/>
      <c r="TYN70" s="51"/>
      <c r="TYO70" s="51"/>
      <c r="TYP70" s="51"/>
      <c r="TYQ70" s="51"/>
      <c r="TYR70" s="51"/>
      <c r="TYS70" s="51"/>
      <c r="TYT70" s="51"/>
      <c r="TYU70" s="51"/>
      <c r="TYV70" s="51"/>
      <c r="TYW70" s="51"/>
      <c r="TYX70" s="51"/>
      <c r="TYY70" s="51"/>
      <c r="TYZ70" s="51"/>
      <c r="TZA70" s="51"/>
      <c r="TZB70" s="51"/>
      <c r="TZC70" s="51"/>
      <c r="TZD70" s="51"/>
      <c r="TZE70" s="51"/>
      <c r="TZF70" s="51"/>
      <c r="TZG70" s="51"/>
      <c r="TZH70" s="51"/>
      <c r="TZI70" s="51"/>
      <c r="TZJ70" s="51"/>
      <c r="TZK70" s="51"/>
      <c r="TZL70" s="51"/>
      <c r="TZM70" s="51"/>
      <c r="TZN70" s="51"/>
      <c r="TZO70" s="51"/>
      <c r="TZP70" s="51"/>
      <c r="TZQ70" s="51"/>
      <c r="TZR70" s="51"/>
      <c r="TZS70" s="51"/>
      <c r="TZT70" s="51"/>
      <c r="TZU70" s="51"/>
      <c r="TZV70" s="51"/>
      <c r="TZW70" s="51"/>
      <c r="TZX70" s="51"/>
      <c r="TZY70" s="51"/>
      <c r="TZZ70" s="51"/>
      <c r="UAA70" s="51"/>
      <c r="UAB70" s="51"/>
      <c r="UAC70" s="51"/>
      <c r="UAD70" s="51"/>
      <c r="UAE70" s="51"/>
      <c r="UAF70" s="51"/>
      <c r="UAG70" s="51"/>
      <c r="UAH70" s="51"/>
      <c r="UAI70" s="51"/>
      <c r="UAJ70" s="51"/>
      <c r="UAK70" s="51"/>
      <c r="UAL70" s="51"/>
      <c r="UAM70" s="51"/>
      <c r="UAN70" s="51"/>
      <c r="UAO70" s="51"/>
      <c r="UAP70" s="51"/>
      <c r="UAQ70" s="51"/>
      <c r="UAR70" s="51"/>
      <c r="UAS70" s="51"/>
      <c r="UAT70" s="51"/>
      <c r="UAU70" s="51"/>
      <c r="UAV70" s="51"/>
      <c r="UAW70" s="51"/>
      <c r="UAX70" s="51"/>
      <c r="UAY70" s="51"/>
      <c r="UAZ70" s="51"/>
      <c r="UBA70" s="51"/>
      <c r="UBB70" s="51"/>
      <c r="UBC70" s="51"/>
      <c r="UBD70" s="51"/>
      <c r="UBE70" s="51"/>
      <c r="UBF70" s="51"/>
      <c r="UBG70" s="51"/>
      <c r="UBH70" s="51"/>
      <c r="UBI70" s="51"/>
      <c r="UBJ70" s="51"/>
      <c r="UBK70" s="51"/>
      <c r="UBL70" s="51"/>
      <c r="UBM70" s="51"/>
      <c r="UBN70" s="51"/>
      <c r="UBO70" s="51"/>
      <c r="UBP70" s="51"/>
      <c r="UBQ70" s="51"/>
      <c r="UBR70" s="51"/>
      <c r="UBS70" s="51"/>
      <c r="UBT70" s="51"/>
      <c r="UBU70" s="51"/>
      <c r="UBV70" s="51"/>
      <c r="UBW70" s="51"/>
      <c r="UBX70" s="51"/>
      <c r="UBY70" s="51"/>
      <c r="UBZ70" s="51"/>
      <c r="UCA70" s="51"/>
      <c r="UCB70" s="51"/>
      <c r="UCC70" s="51"/>
      <c r="UCD70" s="51"/>
      <c r="UCE70" s="51"/>
      <c r="UCF70" s="51"/>
      <c r="UCG70" s="51"/>
      <c r="UCH70" s="51"/>
      <c r="UCI70" s="51"/>
      <c r="UCJ70" s="51"/>
      <c r="UCK70" s="51"/>
      <c r="UCL70" s="51"/>
      <c r="UCM70" s="51"/>
      <c r="UCN70" s="51"/>
      <c r="UCO70" s="51"/>
      <c r="UCP70" s="51"/>
      <c r="UCQ70" s="51"/>
      <c r="UCR70" s="51"/>
      <c r="UCS70" s="51"/>
      <c r="UCT70" s="51"/>
      <c r="UCU70" s="51"/>
      <c r="UCV70" s="51"/>
      <c r="UCW70" s="51"/>
      <c r="UCX70" s="51"/>
      <c r="UCY70" s="51"/>
      <c r="UCZ70" s="51"/>
      <c r="UDA70" s="51"/>
      <c r="UDB70" s="51"/>
      <c r="UDC70" s="51"/>
      <c r="UDD70" s="51"/>
      <c r="UDE70" s="51"/>
      <c r="UDF70" s="51"/>
      <c r="UDG70" s="51"/>
      <c r="UDH70" s="51"/>
      <c r="UDI70" s="51"/>
      <c r="UDJ70" s="51"/>
      <c r="UDK70" s="51"/>
      <c r="UDL70" s="51"/>
      <c r="UDM70" s="51"/>
      <c r="UDN70" s="51"/>
      <c r="UDO70" s="51"/>
      <c r="UDP70" s="51"/>
      <c r="UDQ70" s="51"/>
      <c r="UDR70" s="51"/>
      <c r="UDS70" s="51"/>
      <c r="UDT70" s="51"/>
      <c r="UDU70" s="51"/>
      <c r="UDV70" s="51"/>
      <c r="UDW70" s="51"/>
      <c r="UDX70" s="51"/>
      <c r="UDY70" s="51"/>
      <c r="UDZ70" s="51"/>
      <c r="UEA70" s="51"/>
      <c r="UEB70" s="51"/>
      <c r="UEC70" s="51"/>
      <c r="UED70" s="51"/>
      <c r="UEE70" s="51"/>
      <c r="UEF70" s="51"/>
      <c r="UEG70" s="51"/>
      <c r="UEH70" s="51"/>
      <c r="UEI70" s="51"/>
      <c r="UEJ70" s="51"/>
      <c r="UEK70" s="51"/>
      <c r="UEL70" s="51"/>
      <c r="UEM70" s="51"/>
      <c r="UEN70" s="51"/>
      <c r="UEO70" s="51"/>
      <c r="UEP70" s="51"/>
      <c r="UEQ70" s="51"/>
      <c r="UER70" s="51"/>
      <c r="UES70" s="51"/>
      <c r="UET70" s="51"/>
      <c r="UEU70" s="51"/>
      <c r="UEV70" s="51"/>
      <c r="UEW70" s="51"/>
      <c r="UEX70" s="51"/>
      <c r="UEY70" s="51"/>
      <c r="UEZ70" s="51"/>
      <c r="UFA70" s="51"/>
      <c r="UFB70" s="51"/>
      <c r="UFC70" s="51"/>
      <c r="UFD70" s="51"/>
      <c r="UFE70" s="51"/>
      <c r="UFF70" s="51"/>
      <c r="UFG70" s="51"/>
      <c r="UFH70" s="51"/>
      <c r="UFI70" s="51"/>
      <c r="UFJ70" s="51"/>
      <c r="UFK70" s="51"/>
      <c r="UFL70" s="51"/>
      <c r="UFM70" s="51"/>
      <c r="UFN70" s="51"/>
      <c r="UFO70" s="51"/>
      <c r="UFP70" s="51"/>
      <c r="UFQ70" s="51"/>
      <c r="UFR70" s="51"/>
      <c r="UFS70" s="51"/>
      <c r="UFT70" s="51"/>
      <c r="UFU70" s="51"/>
      <c r="UFV70" s="51"/>
      <c r="UFW70" s="51"/>
      <c r="UFX70" s="51"/>
      <c r="UFY70" s="51"/>
      <c r="UFZ70" s="51"/>
      <c r="UGA70" s="51"/>
      <c r="UGB70" s="51"/>
      <c r="UGC70" s="51"/>
      <c r="UGD70" s="51"/>
      <c r="UGE70" s="51"/>
      <c r="UGF70" s="51"/>
      <c r="UGG70" s="51"/>
      <c r="UGH70" s="51"/>
      <c r="UGI70" s="51"/>
      <c r="UGJ70" s="51"/>
      <c r="UGK70" s="51"/>
      <c r="UGL70" s="51"/>
      <c r="UGM70" s="51"/>
      <c r="UGN70" s="51"/>
      <c r="UGO70" s="51"/>
      <c r="UGP70" s="51"/>
      <c r="UGQ70" s="51"/>
      <c r="UGR70" s="51"/>
      <c r="UGS70" s="51"/>
      <c r="UGT70" s="51"/>
      <c r="UGU70" s="51"/>
      <c r="UGV70" s="51"/>
      <c r="UGW70" s="51"/>
      <c r="UGX70" s="51"/>
      <c r="UGY70" s="51"/>
      <c r="UGZ70" s="51"/>
      <c r="UHA70" s="51"/>
      <c r="UHB70" s="51"/>
      <c r="UHC70" s="51"/>
      <c r="UHD70" s="51"/>
      <c r="UHE70" s="51"/>
      <c r="UHF70" s="51"/>
      <c r="UHG70" s="51"/>
      <c r="UHH70" s="51"/>
      <c r="UHI70" s="51"/>
      <c r="UHJ70" s="51"/>
      <c r="UHK70" s="51"/>
      <c r="UHL70" s="51"/>
      <c r="UHM70" s="51"/>
      <c r="UHN70" s="51"/>
      <c r="UHO70" s="51"/>
      <c r="UHP70" s="51"/>
      <c r="UHQ70" s="51"/>
      <c r="UHR70" s="51"/>
      <c r="UHS70" s="51"/>
      <c r="UHT70" s="51"/>
      <c r="UHU70" s="51"/>
      <c r="UHV70" s="51"/>
      <c r="UHW70" s="51"/>
      <c r="UHX70" s="51"/>
      <c r="UHY70" s="51"/>
      <c r="UHZ70" s="51"/>
      <c r="UIA70" s="51"/>
      <c r="UIB70" s="51"/>
      <c r="UIC70" s="51"/>
      <c r="UID70" s="51"/>
      <c r="UIE70" s="51"/>
      <c r="UIF70" s="51"/>
      <c r="UIG70" s="51"/>
      <c r="UIH70" s="51"/>
      <c r="UII70" s="51"/>
      <c r="UIJ70" s="51"/>
      <c r="UIK70" s="51"/>
      <c r="UIL70" s="51"/>
      <c r="UIM70" s="51"/>
      <c r="UIN70" s="51"/>
      <c r="UIO70" s="51"/>
      <c r="UIP70" s="51"/>
      <c r="UIQ70" s="51"/>
      <c r="UIR70" s="51"/>
      <c r="UIS70" s="51"/>
      <c r="UIT70" s="51"/>
      <c r="UIU70" s="51"/>
      <c r="UIV70" s="51"/>
      <c r="UIW70" s="51"/>
      <c r="UIX70" s="51"/>
      <c r="UIY70" s="51"/>
      <c r="UIZ70" s="51"/>
      <c r="UJA70" s="51"/>
      <c r="UJB70" s="51"/>
      <c r="UJC70" s="51"/>
      <c r="UJD70" s="51"/>
      <c r="UJE70" s="51"/>
      <c r="UJF70" s="51"/>
      <c r="UJG70" s="51"/>
      <c r="UJH70" s="51"/>
      <c r="UJI70" s="51"/>
      <c r="UJJ70" s="51"/>
      <c r="UJK70" s="51"/>
      <c r="UJL70" s="51"/>
      <c r="UJM70" s="51"/>
      <c r="UJN70" s="51"/>
      <c r="UJO70" s="51"/>
      <c r="UJP70" s="51"/>
      <c r="UJQ70" s="51"/>
      <c r="UJR70" s="51"/>
      <c r="UJS70" s="51"/>
      <c r="UJT70" s="51"/>
      <c r="UJU70" s="51"/>
      <c r="UJV70" s="51"/>
      <c r="UJW70" s="51"/>
      <c r="UJX70" s="51"/>
      <c r="UJY70" s="51"/>
      <c r="UJZ70" s="51"/>
      <c r="UKA70" s="51"/>
      <c r="UKB70" s="51"/>
      <c r="UKC70" s="51"/>
      <c r="UKD70" s="51"/>
      <c r="UKE70" s="51"/>
      <c r="UKF70" s="51"/>
      <c r="UKG70" s="51"/>
      <c r="UKH70" s="51"/>
      <c r="UKI70" s="51"/>
      <c r="UKJ70" s="51"/>
      <c r="UKK70" s="51"/>
      <c r="UKL70" s="51"/>
      <c r="UKM70" s="51"/>
      <c r="UKN70" s="51"/>
      <c r="UKO70" s="51"/>
      <c r="UKP70" s="51"/>
      <c r="UKQ70" s="51"/>
      <c r="UKR70" s="51"/>
      <c r="UKS70" s="51"/>
      <c r="UKT70" s="51"/>
      <c r="UKU70" s="51"/>
      <c r="UKV70" s="51"/>
      <c r="UKW70" s="51"/>
      <c r="UKX70" s="51"/>
      <c r="UKY70" s="51"/>
      <c r="UKZ70" s="51"/>
      <c r="ULA70" s="51"/>
      <c r="ULB70" s="51"/>
      <c r="ULC70" s="51"/>
      <c r="ULD70" s="51"/>
      <c r="ULE70" s="51"/>
      <c r="ULF70" s="51"/>
      <c r="ULG70" s="51"/>
      <c r="ULH70" s="51"/>
      <c r="ULI70" s="51"/>
      <c r="ULJ70" s="51"/>
      <c r="ULK70" s="51"/>
      <c r="ULL70" s="51"/>
      <c r="ULM70" s="51"/>
      <c r="ULN70" s="51"/>
      <c r="ULO70" s="51"/>
      <c r="ULP70" s="51"/>
      <c r="ULQ70" s="51"/>
      <c r="ULR70" s="51"/>
      <c r="ULS70" s="51"/>
      <c r="ULT70" s="51"/>
      <c r="ULU70" s="51"/>
      <c r="ULV70" s="51"/>
      <c r="ULW70" s="51"/>
      <c r="ULX70" s="51"/>
      <c r="ULY70" s="51"/>
      <c r="ULZ70" s="51"/>
      <c r="UMA70" s="51"/>
      <c r="UMB70" s="51"/>
      <c r="UMC70" s="51"/>
      <c r="UMD70" s="51"/>
      <c r="UME70" s="51"/>
      <c r="UMF70" s="51"/>
      <c r="UMG70" s="51"/>
      <c r="UMH70" s="51"/>
      <c r="UMI70" s="51"/>
      <c r="UMJ70" s="51"/>
      <c r="UMK70" s="51"/>
      <c r="UML70" s="51"/>
      <c r="UMM70" s="51"/>
      <c r="UMN70" s="51"/>
      <c r="UMO70" s="51"/>
      <c r="UMP70" s="51"/>
      <c r="UMQ70" s="51"/>
      <c r="UMR70" s="51"/>
      <c r="UMS70" s="51"/>
      <c r="UMT70" s="51"/>
      <c r="UMU70" s="51"/>
      <c r="UMV70" s="51"/>
      <c r="UMW70" s="51"/>
      <c r="UMX70" s="51"/>
      <c r="UMY70" s="51"/>
      <c r="UMZ70" s="51"/>
      <c r="UNA70" s="51"/>
      <c r="UNB70" s="51"/>
      <c r="UNC70" s="51"/>
      <c r="UND70" s="51"/>
      <c r="UNE70" s="51"/>
      <c r="UNF70" s="51"/>
      <c r="UNG70" s="51"/>
      <c r="UNH70" s="51"/>
      <c r="UNI70" s="51"/>
      <c r="UNJ70" s="51"/>
      <c r="UNK70" s="51"/>
      <c r="UNL70" s="51"/>
      <c r="UNM70" s="51"/>
      <c r="UNN70" s="51"/>
      <c r="UNO70" s="51"/>
      <c r="UNP70" s="51"/>
      <c r="UNQ70" s="51"/>
      <c r="UNR70" s="51"/>
      <c r="UNS70" s="51"/>
      <c r="UNT70" s="51"/>
      <c r="UNU70" s="51"/>
      <c r="UNV70" s="51"/>
      <c r="UNW70" s="51"/>
      <c r="UNX70" s="51"/>
      <c r="UNY70" s="51"/>
      <c r="UNZ70" s="51"/>
      <c r="UOA70" s="51"/>
      <c r="UOB70" s="51"/>
      <c r="UOC70" s="51"/>
      <c r="UOD70" s="51"/>
      <c r="UOE70" s="51"/>
      <c r="UOF70" s="51"/>
      <c r="UOG70" s="51"/>
      <c r="UOH70" s="51"/>
      <c r="UOI70" s="51"/>
      <c r="UOJ70" s="51"/>
      <c r="UOK70" s="51"/>
      <c r="UOL70" s="51"/>
      <c r="UOM70" s="51"/>
      <c r="UON70" s="51"/>
      <c r="UOO70" s="51"/>
      <c r="UOP70" s="51"/>
      <c r="UOQ70" s="51"/>
      <c r="UOR70" s="51"/>
      <c r="UOS70" s="51"/>
      <c r="UOT70" s="51"/>
      <c r="UOU70" s="51"/>
      <c r="UOV70" s="51"/>
      <c r="UOW70" s="51"/>
      <c r="UOX70" s="51"/>
      <c r="UOY70" s="51"/>
      <c r="UOZ70" s="51"/>
      <c r="UPA70" s="51"/>
      <c r="UPB70" s="51"/>
      <c r="UPC70" s="51"/>
      <c r="UPD70" s="51"/>
      <c r="UPE70" s="51"/>
      <c r="UPF70" s="51"/>
      <c r="UPG70" s="51"/>
      <c r="UPH70" s="51"/>
      <c r="UPI70" s="51"/>
      <c r="UPJ70" s="51"/>
      <c r="UPK70" s="51"/>
      <c r="UPL70" s="51"/>
      <c r="UPM70" s="51"/>
      <c r="UPN70" s="51"/>
      <c r="UPO70" s="51"/>
      <c r="UPP70" s="51"/>
      <c r="UPQ70" s="51"/>
      <c r="UPR70" s="51"/>
      <c r="UPS70" s="51"/>
      <c r="UPT70" s="51"/>
      <c r="UPU70" s="51"/>
      <c r="UPV70" s="51"/>
      <c r="UPW70" s="51"/>
      <c r="UPX70" s="51"/>
      <c r="UPY70" s="51"/>
      <c r="UPZ70" s="51"/>
      <c r="UQA70" s="51"/>
      <c r="UQB70" s="51"/>
      <c r="UQC70" s="51"/>
      <c r="UQD70" s="51"/>
      <c r="UQE70" s="51"/>
      <c r="UQF70" s="51"/>
      <c r="UQG70" s="51"/>
      <c r="UQH70" s="51"/>
      <c r="UQI70" s="51"/>
      <c r="UQJ70" s="51"/>
      <c r="UQK70" s="51"/>
      <c r="UQL70" s="51"/>
      <c r="UQM70" s="51"/>
      <c r="UQN70" s="51"/>
      <c r="UQO70" s="51"/>
      <c r="UQP70" s="51"/>
      <c r="UQQ70" s="51"/>
      <c r="UQR70" s="51"/>
      <c r="UQS70" s="51"/>
      <c r="UQT70" s="51"/>
      <c r="UQU70" s="51"/>
      <c r="UQV70" s="51"/>
      <c r="UQW70" s="51"/>
      <c r="UQX70" s="51"/>
      <c r="UQY70" s="51"/>
      <c r="UQZ70" s="51"/>
      <c r="URA70" s="51"/>
      <c r="URB70" s="51"/>
      <c r="URC70" s="51"/>
      <c r="URD70" s="51"/>
      <c r="URE70" s="51"/>
      <c r="URF70" s="51"/>
      <c r="URG70" s="51"/>
      <c r="URH70" s="51"/>
      <c r="URI70" s="51"/>
      <c r="URJ70" s="51"/>
      <c r="URK70" s="51"/>
      <c r="URL70" s="51"/>
      <c r="URM70" s="51"/>
      <c r="URN70" s="51"/>
      <c r="URO70" s="51"/>
      <c r="URP70" s="51"/>
      <c r="URQ70" s="51"/>
      <c r="URR70" s="51"/>
      <c r="URS70" s="51"/>
      <c r="URT70" s="51"/>
      <c r="URU70" s="51"/>
      <c r="URV70" s="51"/>
      <c r="URW70" s="51"/>
      <c r="URX70" s="51"/>
      <c r="URY70" s="51"/>
      <c r="URZ70" s="51"/>
      <c r="USA70" s="51"/>
      <c r="USB70" s="51"/>
      <c r="USC70" s="51"/>
      <c r="USD70" s="51"/>
      <c r="USE70" s="51"/>
      <c r="USF70" s="51"/>
      <c r="USG70" s="51"/>
      <c r="USH70" s="51"/>
      <c r="USI70" s="51"/>
      <c r="USJ70" s="51"/>
      <c r="USK70" s="51"/>
      <c r="USL70" s="51"/>
      <c r="USM70" s="51"/>
      <c r="USN70" s="51"/>
      <c r="USO70" s="51"/>
      <c r="USP70" s="51"/>
      <c r="USQ70" s="51"/>
      <c r="USR70" s="51"/>
      <c r="USS70" s="51"/>
      <c r="UST70" s="51"/>
      <c r="USU70" s="51"/>
      <c r="USV70" s="51"/>
      <c r="USW70" s="51"/>
      <c r="USX70" s="51"/>
      <c r="USY70" s="51"/>
      <c r="USZ70" s="51"/>
      <c r="UTA70" s="51"/>
      <c r="UTB70" s="51"/>
      <c r="UTC70" s="51"/>
      <c r="UTD70" s="51"/>
      <c r="UTE70" s="51"/>
      <c r="UTF70" s="51"/>
      <c r="UTG70" s="51"/>
      <c r="UTH70" s="51"/>
      <c r="UTI70" s="51"/>
      <c r="UTJ70" s="51"/>
      <c r="UTK70" s="51"/>
      <c r="UTL70" s="51"/>
      <c r="UTM70" s="51"/>
      <c r="UTN70" s="51"/>
      <c r="UTO70" s="51"/>
      <c r="UTP70" s="51"/>
      <c r="UTQ70" s="51"/>
      <c r="UTR70" s="51"/>
      <c r="UTS70" s="51"/>
      <c r="UTT70" s="51"/>
      <c r="UTU70" s="51"/>
      <c r="UTV70" s="51"/>
      <c r="UTW70" s="51"/>
      <c r="UTX70" s="51"/>
      <c r="UTY70" s="51"/>
      <c r="UTZ70" s="51"/>
      <c r="UUA70" s="51"/>
      <c r="UUB70" s="51"/>
      <c r="UUC70" s="51"/>
      <c r="UUD70" s="51"/>
      <c r="UUE70" s="51"/>
      <c r="UUF70" s="51"/>
      <c r="UUG70" s="51"/>
      <c r="UUH70" s="51"/>
      <c r="UUI70" s="51"/>
      <c r="UUJ70" s="51"/>
      <c r="UUK70" s="51"/>
      <c r="UUL70" s="51"/>
      <c r="UUM70" s="51"/>
      <c r="UUN70" s="51"/>
      <c r="UUO70" s="51"/>
      <c r="UUP70" s="51"/>
      <c r="UUQ70" s="51"/>
      <c r="UUR70" s="51"/>
      <c r="UUS70" s="51"/>
      <c r="UUT70" s="51"/>
      <c r="UUU70" s="51"/>
      <c r="UUV70" s="51"/>
      <c r="UUW70" s="51"/>
      <c r="UUX70" s="51"/>
      <c r="UUY70" s="51"/>
      <c r="UUZ70" s="51"/>
      <c r="UVA70" s="51"/>
      <c r="UVB70" s="51"/>
      <c r="UVC70" s="51"/>
      <c r="UVD70" s="51"/>
      <c r="UVE70" s="51"/>
      <c r="UVF70" s="51"/>
      <c r="UVG70" s="51"/>
      <c r="UVH70" s="51"/>
      <c r="UVI70" s="51"/>
      <c r="UVJ70" s="51"/>
      <c r="UVK70" s="51"/>
      <c r="UVL70" s="51"/>
      <c r="UVM70" s="51"/>
      <c r="UVN70" s="51"/>
      <c r="UVO70" s="51"/>
      <c r="UVP70" s="51"/>
      <c r="UVQ70" s="51"/>
      <c r="UVR70" s="51"/>
      <c r="UVS70" s="51"/>
      <c r="UVT70" s="51"/>
      <c r="UVU70" s="51"/>
      <c r="UVV70" s="51"/>
      <c r="UVW70" s="51"/>
      <c r="UVX70" s="51"/>
      <c r="UVY70" s="51"/>
      <c r="UVZ70" s="51"/>
      <c r="UWA70" s="51"/>
      <c r="UWB70" s="51"/>
      <c r="UWC70" s="51"/>
      <c r="UWD70" s="51"/>
      <c r="UWE70" s="51"/>
      <c r="UWF70" s="51"/>
      <c r="UWG70" s="51"/>
      <c r="UWH70" s="51"/>
      <c r="UWI70" s="51"/>
      <c r="UWJ70" s="51"/>
      <c r="UWK70" s="51"/>
      <c r="UWL70" s="51"/>
      <c r="UWM70" s="51"/>
      <c r="UWN70" s="51"/>
      <c r="UWO70" s="51"/>
      <c r="UWP70" s="51"/>
      <c r="UWQ70" s="51"/>
      <c r="UWR70" s="51"/>
      <c r="UWS70" s="51"/>
      <c r="UWT70" s="51"/>
      <c r="UWU70" s="51"/>
      <c r="UWV70" s="51"/>
      <c r="UWW70" s="51"/>
      <c r="UWX70" s="51"/>
      <c r="UWY70" s="51"/>
      <c r="UWZ70" s="51"/>
      <c r="UXA70" s="51"/>
      <c r="UXB70" s="51"/>
      <c r="UXC70" s="51"/>
      <c r="UXD70" s="51"/>
      <c r="UXE70" s="51"/>
      <c r="UXF70" s="51"/>
      <c r="UXG70" s="51"/>
      <c r="UXH70" s="51"/>
      <c r="UXI70" s="51"/>
      <c r="UXJ70" s="51"/>
      <c r="UXK70" s="51"/>
      <c r="UXL70" s="51"/>
      <c r="UXM70" s="51"/>
      <c r="UXN70" s="51"/>
      <c r="UXO70" s="51"/>
      <c r="UXP70" s="51"/>
      <c r="UXQ70" s="51"/>
      <c r="UXR70" s="51"/>
      <c r="UXS70" s="51"/>
      <c r="UXT70" s="51"/>
      <c r="UXU70" s="51"/>
      <c r="UXV70" s="51"/>
      <c r="UXW70" s="51"/>
      <c r="UXX70" s="51"/>
      <c r="UXY70" s="51"/>
      <c r="UXZ70" s="51"/>
      <c r="UYA70" s="51"/>
      <c r="UYB70" s="51"/>
      <c r="UYC70" s="51"/>
      <c r="UYD70" s="51"/>
      <c r="UYE70" s="51"/>
      <c r="UYF70" s="51"/>
      <c r="UYG70" s="51"/>
      <c r="UYH70" s="51"/>
      <c r="UYI70" s="51"/>
      <c r="UYJ70" s="51"/>
      <c r="UYK70" s="51"/>
      <c r="UYL70" s="51"/>
      <c r="UYM70" s="51"/>
      <c r="UYN70" s="51"/>
      <c r="UYO70" s="51"/>
      <c r="UYP70" s="51"/>
      <c r="UYQ70" s="51"/>
      <c r="UYR70" s="51"/>
      <c r="UYS70" s="51"/>
      <c r="UYT70" s="51"/>
      <c r="UYU70" s="51"/>
      <c r="UYV70" s="51"/>
      <c r="UYW70" s="51"/>
      <c r="UYX70" s="51"/>
      <c r="UYY70" s="51"/>
      <c r="UYZ70" s="51"/>
      <c r="UZA70" s="51"/>
      <c r="UZB70" s="51"/>
      <c r="UZC70" s="51"/>
      <c r="UZD70" s="51"/>
      <c r="UZE70" s="51"/>
      <c r="UZF70" s="51"/>
      <c r="UZG70" s="51"/>
      <c r="UZH70" s="51"/>
      <c r="UZI70" s="51"/>
      <c r="UZJ70" s="51"/>
      <c r="UZK70" s="51"/>
      <c r="UZL70" s="51"/>
      <c r="UZM70" s="51"/>
      <c r="UZN70" s="51"/>
      <c r="UZO70" s="51"/>
      <c r="UZP70" s="51"/>
      <c r="UZQ70" s="51"/>
      <c r="UZR70" s="51"/>
      <c r="UZS70" s="51"/>
      <c r="UZT70" s="51"/>
      <c r="UZU70" s="51"/>
      <c r="UZV70" s="51"/>
      <c r="UZW70" s="51"/>
      <c r="UZX70" s="51"/>
      <c r="UZY70" s="51"/>
      <c r="UZZ70" s="51"/>
      <c r="VAA70" s="51"/>
      <c r="VAB70" s="51"/>
      <c r="VAC70" s="51"/>
      <c r="VAD70" s="51"/>
      <c r="VAE70" s="51"/>
      <c r="VAF70" s="51"/>
      <c r="VAG70" s="51"/>
      <c r="VAH70" s="51"/>
      <c r="VAI70" s="51"/>
      <c r="VAJ70" s="51"/>
      <c r="VAK70" s="51"/>
      <c r="VAL70" s="51"/>
      <c r="VAM70" s="51"/>
      <c r="VAN70" s="51"/>
      <c r="VAO70" s="51"/>
      <c r="VAP70" s="51"/>
      <c r="VAQ70" s="51"/>
      <c r="VAR70" s="51"/>
      <c r="VAS70" s="51"/>
      <c r="VAT70" s="51"/>
      <c r="VAU70" s="51"/>
      <c r="VAV70" s="51"/>
      <c r="VAW70" s="51"/>
      <c r="VAX70" s="51"/>
      <c r="VAY70" s="51"/>
      <c r="VAZ70" s="51"/>
      <c r="VBA70" s="51"/>
      <c r="VBB70" s="51"/>
      <c r="VBC70" s="51"/>
      <c r="VBD70" s="51"/>
      <c r="VBE70" s="51"/>
      <c r="VBF70" s="51"/>
      <c r="VBG70" s="51"/>
      <c r="VBH70" s="51"/>
      <c r="VBI70" s="51"/>
      <c r="VBJ70" s="51"/>
      <c r="VBK70" s="51"/>
      <c r="VBL70" s="51"/>
      <c r="VBM70" s="51"/>
      <c r="VBN70" s="51"/>
      <c r="VBO70" s="51"/>
      <c r="VBP70" s="51"/>
      <c r="VBQ70" s="51"/>
      <c r="VBR70" s="51"/>
      <c r="VBS70" s="51"/>
      <c r="VBT70" s="51"/>
      <c r="VBU70" s="51"/>
      <c r="VBV70" s="51"/>
      <c r="VBW70" s="51"/>
      <c r="VBX70" s="51"/>
      <c r="VBY70" s="51"/>
      <c r="VBZ70" s="51"/>
      <c r="VCA70" s="51"/>
      <c r="VCB70" s="51"/>
      <c r="VCC70" s="51"/>
      <c r="VCD70" s="51"/>
      <c r="VCE70" s="51"/>
      <c r="VCF70" s="51"/>
      <c r="VCG70" s="51"/>
      <c r="VCH70" s="51"/>
      <c r="VCI70" s="51"/>
      <c r="VCJ70" s="51"/>
      <c r="VCK70" s="51"/>
      <c r="VCL70" s="51"/>
      <c r="VCM70" s="51"/>
      <c r="VCN70" s="51"/>
      <c r="VCO70" s="51"/>
      <c r="VCP70" s="51"/>
      <c r="VCQ70" s="51"/>
      <c r="VCR70" s="51"/>
      <c r="VCS70" s="51"/>
      <c r="VCT70" s="51"/>
      <c r="VCU70" s="51"/>
      <c r="VCV70" s="51"/>
      <c r="VCW70" s="51"/>
      <c r="VCX70" s="51"/>
      <c r="VCY70" s="51"/>
      <c r="VCZ70" s="51"/>
      <c r="VDA70" s="51"/>
      <c r="VDB70" s="51"/>
      <c r="VDC70" s="51"/>
      <c r="VDD70" s="51"/>
      <c r="VDE70" s="51"/>
      <c r="VDF70" s="51"/>
      <c r="VDG70" s="51"/>
      <c r="VDH70" s="51"/>
      <c r="VDI70" s="51"/>
      <c r="VDJ70" s="51"/>
      <c r="VDK70" s="51"/>
      <c r="VDL70" s="51"/>
      <c r="VDM70" s="51"/>
      <c r="VDN70" s="51"/>
      <c r="VDO70" s="51"/>
      <c r="VDP70" s="51"/>
      <c r="VDQ70" s="51"/>
      <c r="VDR70" s="51"/>
      <c r="VDS70" s="51"/>
      <c r="VDT70" s="51"/>
      <c r="VDU70" s="51"/>
      <c r="VDV70" s="51"/>
      <c r="VDW70" s="51"/>
      <c r="VDX70" s="51"/>
      <c r="VDY70" s="51"/>
      <c r="VDZ70" s="51"/>
      <c r="VEA70" s="51"/>
      <c r="VEB70" s="51"/>
      <c r="VEC70" s="51"/>
      <c r="VED70" s="51"/>
      <c r="VEE70" s="51"/>
      <c r="VEF70" s="51"/>
      <c r="VEG70" s="51"/>
      <c r="VEH70" s="51"/>
      <c r="VEI70" s="51"/>
      <c r="VEJ70" s="51"/>
      <c r="VEK70" s="51"/>
      <c r="VEL70" s="51"/>
      <c r="VEM70" s="51"/>
      <c r="VEN70" s="51"/>
      <c r="VEO70" s="51"/>
      <c r="VEP70" s="51"/>
      <c r="VEQ70" s="51"/>
      <c r="VER70" s="51"/>
      <c r="VES70" s="51"/>
      <c r="VET70" s="51"/>
      <c r="VEU70" s="51"/>
      <c r="VEV70" s="51"/>
      <c r="VEW70" s="51"/>
      <c r="VEX70" s="51"/>
      <c r="VEY70" s="51"/>
      <c r="VEZ70" s="51"/>
      <c r="VFA70" s="51"/>
      <c r="VFB70" s="51"/>
      <c r="VFC70" s="51"/>
      <c r="VFD70" s="51"/>
      <c r="VFE70" s="51"/>
      <c r="VFF70" s="51"/>
      <c r="VFG70" s="51"/>
      <c r="VFH70" s="51"/>
      <c r="VFI70" s="51"/>
      <c r="VFJ70" s="51"/>
      <c r="VFK70" s="51"/>
      <c r="VFL70" s="51"/>
      <c r="VFM70" s="51"/>
      <c r="VFN70" s="51"/>
      <c r="VFO70" s="51"/>
      <c r="VFP70" s="51"/>
      <c r="VFQ70" s="51"/>
      <c r="VFR70" s="51"/>
      <c r="VFS70" s="51"/>
      <c r="VFT70" s="51"/>
      <c r="VFU70" s="51"/>
      <c r="VFV70" s="51"/>
      <c r="VFW70" s="51"/>
      <c r="VFX70" s="51"/>
      <c r="VFY70" s="51"/>
      <c r="VFZ70" s="51"/>
      <c r="VGA70" s="51"/>
      <c r="VGB70" s="51"/>
      <c r="VGC70" s="51"/>
      <c r="VGD70" s="51"/>
      <c r="VGE70" s="51"/>
      <c r="VGF70" s="51"/>
      <c r="VGG70" s="51"/>
      <c r="VGH70" s="51"/>
      <c r="VGI70" s="51"/>
      <c r="VGJ70" s="51"/>
      <c r="VGK70" s="51"/>
      <c r="VGL70" s="51"/>
      <c r="VGM70" s="51"/>
      <c r="VGN70" s="51"/>
      <c r="VGO70" s="51"/>
      <c r="VGP70" s="51"/>
      <c r="VGQ70" s="51"/>
      <c r="VGR70" s="51"/>
      <c r="VGS70" s="51"/>
      <c r="VGT70" s="51"/>
      <c r="VGU70" s="51"/>
      <c r="VGV70" s="51"/>
      <c r="VGW70" s="51"/>
      <c r="VGX70" s="51"/>
      <c r="VGY70" s="51"/>
      <c r="VGZ70" s="51"/>
      <c r="VHA70" s="51"/>
      <c r="VHB70" s="51"/>
      <c r="VHC70" s="51"/>
      <c r="VHD70" s="51"/>
      <c r="VHE70" s="51"/>
      <c r="VHF70" s="51"/>
      <c r="VHG70" s="51"/>
      <c r="VHH70" s="51"/>
      <c r="VHI70" s="51"/>
      <c r="VHJ70" s="51"/>
      <c r="VHK70" s="51"/>
      <c r="VHL70" s="51"/>
      <c r="VHM70" s="51"/>
      <c r="VHN70" s="51"/>
      <c r="VHO70" s="51"/>
      <c r="VHP70" s="51"/>
      <c r="VHQ70" s="51"/>
      <c r="VHR70" s="51"/>
      <c r="VHS70" s="51"/>
      <c r="VHT70" s="51"/>
      <c r="VHU70" s="51"/>
      <c r="VHV70" s="51"/>
      <c r="VHW70" s="51"/>
      <c r="VHX70" s="51"/>
      <c r="VHY70" s="51"/>
      <c r="VHZ70" s="51"/>
      <c r="VIA70" s="51"/>
      <c r="VIB70" s="51"/>
      <c r="VIC70" s="51"/>
      <c r="VID70" s="51"/>
      <c r="VIE70" s="51"/>
      <c r="VIF70" s="51"/>
      <c r="VIG70" s="51"/>
      <c r="VIH70" s="51"/>
      <c r="VII70" s="51"/>
      <c r="VIJ70" s="51"/>
      <c r="VIK70" s="51"/>
      <c r="VIL70" s="51"/>
      <c r="VIM70" s="51"/>
      <c r="VIN70" s="51"/>
      <c r="VIO70" s="51"/>
      <c r="VIP70" s="51"/>
      <c r="VIQ70" s="51"/>
      <c r="VIR70" s="51"/>
      <c r="VIS70" s="51"/>
      <c r="VIT70" s="51"/>
      <c r="VIU70" s="51"/>
      <c r="VIV70" s="51"/>
      <c r="VIW70" s="51"/>
      <c r="VIX70" s="51"/>
      <c r="VIY70" s="51"/>
      <c r="VIZ70" s="51"/>
      <c r="VJA70" s="51"/>
      <c r="VJB70" s="51"/>
      <c r="VJC70" s="51"/>
      <c r="VJD70" s="51"/>
      <c r="VJE70" s="51"/>
      <c r="VJF70" s="51"/>
      <c r="VJG70" s="51"/>
      <c r="VJH70" s="51"/>
      <c r="VJI70" s="51"/>
      <c r="VJJ70" s="51"/>
      <c r="VJK70" s="51"/>
      <c r="VJL70" s="51"/>
      <c r="VJM70" s="51"/>
      <c r="VJN70" s="51"/>
      <c r="VJO70" s="51"/>
      <c r="VJP70" s="51"/>
      <c r="VJQ70" s="51"/>
      <c r="VJR70" s="51"/>
      <c r="VJS70" s="51"/>
      <c r="VJT70" s="51"/>
      <c r="VJU70" s="51"/>
      <c r="VJV70" s="51"/>
      <c r="VJW70" s="51"/>
      <c r="VJX70" s="51"/>
      <c r="VJY70" s="51"/>
      <c r="VJZ70" s="51"/>
      <c r="VKA70" s="51"/>
      <c r="VKB70" s="51"/>
      <c r="VKC70" s="51"/>
      <c r="VKD70" s="51"/>
      <c r="VKE70" s="51"/>
      <c r="VKF70" s="51"/>
      <c r="VKG70" s="51"/>
      <c r="VKH70" s="51"/>
      <c r="VKI70" s="51"/>
      <c r="VKJ70" s="51"/>
      <c r="VKK70" s="51"/>
      <c r="VKL70" s="51"/>
      <c r="VKM70" s="51"/>
      <c r="VKN70" s="51"/>
      <c r="VKO70" s="51"/>
      <c r="VKP70" s="51"/>
      <c r="VKQ70" s="51"/>
      <c r="VKR70" s="51"/>
      <c r="VKS70" s="51"/>
      <c r="VKT70" s="51"/>
      <c r="VKU70" s="51"/>
      <c r="VKV70" s="51"/>
      <c r="VKW70" s="51"/>
      <c r="VKX70" s="51"/>
      <c r="VKY70" s="51"/>
      <c r="VKZ70" s="51"/>
      <c r="VLA70" s="51"/>
      <c r="VLB70" s="51"/>
      <c r="VLC70" s="51"/>
      <c r="VLD70" s="51"/>
      <c r="VLE70" s="51"/>
      <c r="VLF70" s="51"/>
      <c r="VLG70" s="51"/>
      <c r="VLH70" s="51"/>
      <c r="VLI70" s="51"/>
      <c r="VLJ70" s="51"/>
      <c r="VLK70" s="51"/>
      <c r="VLL70" s="51"/>
      <c r="VLM70" s="51"/>
      <c r="VLN70" s="51"/>
      <c r="VLO70" s="51"/>
      <c r="VLP70" s="51"/>
      <c r="VLQ70" s="51"/>
      <c r="VLR70" s="51"/>
      <c r="VLS70" s="51"/>
      <c r="VLT70" s="51"/>
      <c r="VLU70" s="51"/>
      <c r="VLV70" s="51"/>
      <c r="VLW70" s="51"/>
      <c r="VLX70" s="51"/>
      <c r="VLY70" s="51"/>
      <c r="VLZ70" s="51"/>
      <c r="VMA70" s="51"/>
      <c r="VMB70" s="51"/>
      <c r="VMC70" s="51"/>
      <c r="VMD70" s="51"/>
      <c r="VME70" s="51"/>
      <c r="VMF70" s="51"/>
      <c r="VMG70" s="51"/>
      <c r="VMH70" s="51"/>
      <c r="VMI70" s="51"/>
      <c r="VMJ70" s="51"/>
      <c r="VMK70" s="51"/>
      <c r="VML70" s="51"/>
      <c r="VMM70" s="51"/>
      <c r="VMN70" s="51"/>
      <c r="VMO70" s="51"/>
      <c r="VMP70" s="51"/>
      <c r="VMQ70" s="51"/>
      <c r="VMR70" s="51"/>
      <c r="VMS70" s="51"/>
      <c r="VMT70" s="51"/>
      <c r="VMU70" s="51"/>
      <c r="VMV70" s="51"/>
      <c r="VMW70" s="51"/>
      <c r="VMX70" s="51"/>
      <c r="VMY70" s="51"/>
      <c r="VMZ70" s="51"/>
      <c r="VNA70" s="51"/>
      <c r="VNB70" s="51"/>
      <c r="VNC70" s="51"/>
      <c r="VND70" s="51"/>
      <c r="VNE70" s="51"/>
      <c r="VNF70" s="51"/>
      <c r="VNG70" s="51"/>
      <c r="VNH70" s="51"/>
      <c r="VNI70" s="51"/>
      <c r="VNJ70" s="51"/>
      <c r="VNK70" s="51"/>
      <c r="VNL70" s="51"/>
      <c r="VNM70" s="51"/>
      <c r="VNN70" s="51"/>
      <c r="VNO70" s="51"/>
      <c r="VNP70" s="51"/>
      <c r="VNQ70" s="51"/>
      <c r="VNR70" s="51"/>
      <c r="VNS70" s="51"/>
      <c r="VNT70" s="51"/>
      <c r="VNU70" s="51"/>
      <c r="VNV70" s="51"/>
      <c r="VNW70" s="51"/>
      <c r="VNX70" s="51"/>
      <c r="VNY70" s="51"/>
      <c r="VNZ70" s="51"/>
      <c r="VOA70" s="51"/>
      <c r="VOB70" s="51"/>
      <c r="VOC70" s="51"/>
      <c r="VOD70" s="51"/>
      <c r="VOE70" s="51"/>
      <c r="VOF70" s="51"/>
      <c r="VOG70" s="51"/>
      <c r="VOH70" s="51"/>
      <c r="VOI70" s="51"/>
      <c r="VOJ70" s="51"/>
      <c r="VOK70" s="51"/>
      <c r="VOL70" s="51"/>
      <c r="VOM70" s="51"/>
      <c r="VON70" s="51"/>
      <c r="VOO70" s="51"/>
      <c r="VOP70" s="51"/>
      <c r="VOQ70" s="51"/>
      <c r="VOR70" s="51"/>
      <c r="VOS70" s="51"/>
      <c r="VOT70" s="51"/>
      <c r="VOU70" s="51"/>
      <c r="VOV70" s="51"/>
      <c r="VOW70" s="51"/>
      <c r="VOX70" s="51"/>
      <c r="VOY70" s="51"/>
      <c r="VOZ70" s="51"/>
      <c r="VPA70" s="51"/>
      <c r="VPB70" s="51"/>
      <c r="VPC70" s="51"/>
      <c r="VPD70" s="51"/>
      <c r="VPE70" s="51"/>
      <c r="VPF70" s="51"/>
      <c r="VPG70" s="51"/>
      <c r="VPH70" s="51"/>
      <c r="VPI70" s="51"/>
      <c r="VPJ70" s="51"/>
      <c r="VPK70" s="51"/>
      <c r="VPL70" s="51"/>
      <c r="VPM70" s="51"/>
      <c r="VPN70" s="51"/>
      <c r="VPO70" s="51"/>
      <c r="VPP70" s="51"/>
      <c r="VPQ70" s="51"/>
      <c r="VPR70" s="51"/>
      <c r="VPS70" s="51"/>
      <c r="VPT70" s="51"/>
      <c r="VPU70" s="51"/>
      <c r="VPV70" s="51"/>
      <c r="VPW70" s="51"/>
      <c r="VPX70" s="51"/>
      <c r="VPY70" s="51"/>
      <c r="VPZ70" s="51"/>
      <c r="VQA70" s="51"/>
      <c r="VQB70" s="51"/>
      <c r="VQC70" s="51"/>
      <c r="VQD70" s="51"/>
      <c r="VQE70" s="51"/>
      <c r="VQF70" s="51"/>
      <c r="VQG70" s="51"/>
      <c r="VQH70" s="51"/>
      <c r="VQI70" s="51"/>
      <c r="VQJ70" s="51"/>
      <c r="VQK70" s="51"/>
      <c r="VQL70" s="51"/>
      <c r="VQM70" s="51"/>
      <c r="VQN70" s="51"/>
      <c r="VQO70" s="51"/>
      <c r="VQP70" s="51"/>
      <c r="VQQ70" s="51"/>
      <c r="VQR70" s="51"/>
      <c r="VQS70" s="51"/>
      <c r="VQT70" s="51"/>
      <c r="VQU70" s="51"/>
      <c r="VQV70" s="51"/>
      <c r="VQW70" s="51"/>
      <c r="VQX70" s="51"/>
      <c r="VQY70" s="51"/>
      <c r="VQZ70" s="51"/>
      <c r="VRA70" s="51"/>
      <c r="VRB70" s="51"/>
      <c r="VRC70" s="51"/>
      <c r="VRD70" s="51"/>
      <c r="VRE70" s="51"/>
      <c r="VRF70" s="51"/>
      <c r="VRG70" s="51"/>
      <c r="VRH70" s="51"/>
      <c r="VRI70" s="51"/>
      <c r="VRJ70" s="51"/>
      <c r="VRK70" s="51"/>
      <c r="VRL70" s="51"/>
      <c r="VRM70" s="51"/>
      <c r="VRN70" s="51"/>
      <c r="VRO70" s="51"/>
      <c r="VRP70" s="51"/>
      <c r="VRQ70" s="51"/>
      <c r="VRR70" s="51"/>
      <c r="VRS70" s="51"/>
      <c r="VRT70" s="51"/>
      <c r="VRU70" s="51"/>
      <c r="VRV70" s="51"/>
      <c r="VRW70" s="51"/>
      <c r="VRX70" s="51"/>
      <c r="VRY70" s="51"/>
      <c r="VRZ70" s="51"/>
      <c r="VSA70" s="51"/>
      <c r="VSB70" s="51"/>
      <c r="VSC70" s="51"/>
      <c r="VSD70" s="51"/>
      <c r="VSE70" s="51"/>
      <c r="VSF70" s="51"/>
      <c r="VSG70" s="51"/>
      <c r="VSH70" s="51"/>
      <c r="VSI70" s="51"/>
      <c r="VSJ70" s="51"/>
      <c r="VSK70" s="51"/>
      <c r="VSL70" s="51"/>
      <c r="VSM70" s="51"/>
      <c r="VSN70" s="51"/>
      <c r="VSO70" s="51"/>
      <c r="VSP70" s="51"/>
      <c r="VSQ70" s="51"/>
      <c r="VSR70" s="51"/>
      <c r="VSS70" s="51"/>
      <c r="VST70" s="51"/>
      <c r="VSU70" s="51"/>
      <c r="VSV70" s="51"/>
      <c r="VSW70" s="51"/>
      <c r="VSX70" s="51"/>
      <c r="VSY70" s="51"/>
      <c r="VSZ70" s="51"/>
      <c r="VTA70" s="51"/>
      <c r="VTB70" s="51"/>
      <c r="VTC70" s="51"/>
      <c r="VTD70" s="51"/>
      <c r="VTE70" s="51"/>
      <c r="VTF70" s="51"/>
      <c r="VTG70" s="51"/>
      <c r="VTH70" s="51"/>
      <c r="VTI70" s="51"/>
      <c r="VTJ70" s="51"/>
      <c r="VTK70" s="51"/>
      <c r="VTL70" s="51"/>
      <c r="VTM70" s="51"/>
      <c r="VTN70" s="51"/>
      <c r="VTO70" s="51"/>
      <c r="VTP70" s="51"/>
      <c r="VTQ70" s="51"/>
      <c r="VTR70" s="51"/>
      <c r="VTS70" s="51"/>
      <c r="VTT70" s="51"/>
      <c r="VTU70" s="51"/>
      <c r="VTV70" s="51"/>
      <c r="VTW70" s="51"/>
      <c r="VTX70" s="51"/>
      <c r="VTY70" s="51"/>
      <c r="VTZ70" s="51"/>
      <c r="VUA70" s="51"/>
      <c r="VUB70" s="51"/>
      <c r="VUC70" s="51"/>
      <c r="VUD70" s="51"/>
      <c r="VUE70" s="51"/>
      <c r="VUF70" s="51"/>
      <c r="VUG70" s="51"/>
      <c r="VUH70" s="51"/>
      <c r="VUI70" s="51"/>
      <c r="VUJ70" s="51"/>
      <c r="VUK70" s="51"/>
      <c r="VUL70" s="51"/>
      <c r="VUM70" s="51"/>
      <c r="VUN70" s="51"/>
      <c r="VUO70" s="51"/>
      <c r="VUP70" s="51"/>
      <c r="VUQ70" s="51"/>
      <c r="VUR70" s="51"/>
      <c r="VUS70" s="51"/>
      <c r="VUT70" s="51"/>
      <c r="VUU70" s="51"/>
      <c r="VUV70" s="51"/>
      <c r="VUW70" s="51"/>
      <c r="VUX70" s="51"/>
      <c r="VUY70" s="51"/>
      <c r="VUZ70" s="51"/>
      <c r="VVA70" s="51"/>
      <c r="VVB70" s="51"/>
      <c r="VVC70" s="51"/>
      <c r="VVD70" s="51"/>
      <c r="VVE70" s="51"/>
      <c r="VVF70" s="51"/>
      <c r="VVG70" s="51"/>
      <c r="VVH70" s="51"/>
      <c r="VVI70" s="51"/>
      <c r="VVJ70" s="51"/>
      <c r="VVK70" s="51"/>
      <c r="VVL70" s="51"/>
      <c r="VVM70" s="51"/>
      <c r="VVN70" s="51"/>
      <c r="VVO70" s="51"/>
      <c r="VVP70" s="51"/>
      <c r="VVQ70" s="51"/>
      <c r="VVR70" s="51"/>
      <c r="VVS70" s="51"/>
      <c r="VVT70" s="51"/>
      <c r="VVU70" s="51"/>
      <c r="VVV70" s="51"/>
      <c r="VVW70" s="51"/>
      <c r="VVX70" s="51"/>
      <c r="VVY70" s="51"/>
      <c r="VVZ70" s="51"/>
      <c r="VWA70" s="51"/>
      <c r="VWB70" s="51"/>
      <c r="VWC70" s="51"/>
      <c r="VWD70" s="51"/>
      <c r="VWE70" s="51"/>
      <c r="VWF70" s="51"/>
      <c r="VWG70" s="51"/>
      <c r="VWH70" s="51"/>
      <c r="VWI70" s="51"/>
      <c r="VWJ70" s="51"/>
      <c r="VWK70" s="51"/>
      <c r="VWL70" s="51"/>
      <c r="VWM70" s="51"/>
      <c r="VWN70" s="51"/>
      <c r="VWO70" s="51"/>
      <c r="VWP70" s="51"/>
      <c r="VWQ70" s="51"/>
      <c r="VWR70" s="51"/>
      <c r="VWS70" s="51"/>
      <c r="VWT70" s="51"/>
      <c r="VWU70" s="51"/>
      <c r="VWV70" s="51"/>
      <c r="VWW70" s="51"/>
      <c r="VWX70" s="51"/>
      <c r="VWY70" s="51"/>
      <c r="VWZ70" s="51"/>
      <c r="VXA70" s="51"/>
      <c r="VXB70" s="51"/>
      <c r="VXC70" s="51"/>
      <c r="VXD70" s="51"/>
      <c r="VXE70" s="51"/>
      <c r="VXF70" s="51"/>
      <c r="VXG70" s="51"/>
      <c r="VXH70" s="51"/>
      <c r="VXI70" s="51"/>
      <c r="VXJ70" s="51"/>
      <c r="VXK70" s="51"/>
      <c r="VXL70" s="51"/>
      <c r="VXM70" s="51"/>
      <c r="VXN70" s="51"/>
      <c r="VXO70" s="51"/>
      <c r="VXP70" s="51"/>
      <c r="VXQ70" s="51"/>
      <c r="VXR70" s="51"/>
      <c r="VXS70" s="51"/>
      <c r="VXT70" s="51"/>
      <c r="VXU70" s="51"/>
      <c r="VXV70" s="51"/>
      <c r="VXW70" s="51"/>
      <c r="VXX70" s="51"/>
      <c r="VXY70" s="51"/>
      <c r="VXZ70" s="51"/>
      <c r="VYA70" s="51"/>
      <c r="VYB70" s="51"/>
      <c r="VYC70" s="51"/>
      <c r="VYD70" s="51"/>
      <c r="VYE70" s="51"/>
      <c r="VYF70" s="51"/>
      <c r="VYG70" s="51"/>
      <c r="VYH70" s="51"/>
      <c r="VYI70" s="51"/>
      <c r="VYJ70" s="51"/>
      <c r="VYK70" s="51"/>
      <c r="VYL70" s="51"/>
      <c r="VYM70" s="51"/>
      <c r="VYN70" s="51"/>
      <c r="VYO70" s="51"/>
      <c r="VYP70" s="51"/>
      <c r="VYQ70" s="51"/>
      <c r="VYR70" s="51"/>
      <c r="VYS70" s="51"/>
      <c r="VYT70" s="51"/>
      <c r="VYU70" s="51"/>
      <c r="VYV70" s="51"/>
      <c r="VYW70" s="51"/>
      <c r="VYX70" s="51"/>
      <c r="VYY70" s="51"/>
      <c r="VYZ70" s="51"/>
      <c r="VZA70" s="51"/>
      <c r="VZB70" s="51"/>
      <c r="VZC70" s="51"/>
      <c r="VZD70" s="51"/>
      <c r="VZE70" s="51"/>
      <c r="VZF70" s="51"/>
      <c r="VZG70" s="51"/>
      <c r="VZH70" s="51"/>
      <c r="VZI70" s="51"/>
      <c r="VZJ70" s="51"/>
      <c r="VZK70" s="51"/>
      <c r="VZL70" s="51"/>
      <c r="VZM70" s="51"/>
      <c r="VZN70" s="51"/>
      <c r="VZO70" s="51"/>
      <c r="VZP70" s="51"/>
      <c r="VZQ70" s="51"/>
      <c r="VZR70" s="51"/>
      <c r="VZS70" s="51"/>
      <c r="VZT70" s="51"/>
      <c r="VZU70" s="51"/>
      <c r="VZV70" s="51"/>
      <c r="VZW70" s="51"/>
      <c r="VZX70" s="51"/>
      <c r="VZY70" s="51"/>
      <c r="VZZ70" s="51"/>
      <c r="WAA70" s="51"/>
      <c r="WAB70" s="51"/>
      <c r="WAC70" s="51"/>
      <c r="WAD70" s="51"/>
      <c r="WAE70" s="51"/>
      <c r="WAF70" s="51"/>
      <c r="WAG70" s="51"/>
      <c r="WAH70" s="51"/>
      <c r="WAI70" s="51"/>
      <c r="WAJ70" s="51"/>
      <c r="WAK70" s="51"/>
      <c r="WAL70" s="51"/>
      <c r="WAM70" s="51"/>
      <c r="WAN70" s="51"/>
      <c r="WAO70" s="51"/>
      <c r="WAP70" s="51"/>
      <c r="WAQ70" s="51"/>
      <c r="WAR70" s="51"/>
      <c r="WAS70" s="51"/>
      <c r="WAT70" s="51"/>
      <c r="WAU70" s="51"/>
      <c r="WAV70" s="51"/>
      <c r="WAW70" s="51"/>
      <c r="WAX70" s="51"/>
      <c r="WAY70" s="51"/>
      <c r="WAZ70" s="51"/>
      <c r="WBA70" s="51"/>
      <c r="WBB70" s="51"/>
      <c r="WBC70" s="51"/>
      <c r="WBD70" s="51"/>
      <c r="WBE70" s="51"/>
      <c r="WBF70" s="51"/>
      <c r="WBG70" s="51"/>
      <c r="WBH70" s="51"/>
      <c r="WBI70" s="51"/>
      <c r="WBJ70" s="51"/>
      <c r="WBK70" s="51"/>
      <c r="WBL70" s="51"/>
      <c r="WBM70" s="51"/>
      <c r="WBN70" s="51"/>
      <c r="WBO70" s="51"/>
      <c r="WBP70" s="51"/>
      <c r="WBQ70" s="51"/>
      <c r="WBR70" s="51"/>
      <c r="WBS70" s="51"/>
      <c r="WBT70" s="51"/>
      <c r="WBU70" s="51"/>
      <c r="WBV70" s="51"/>
      <c r="WBW70" s="51"/>
      <c r="WBX70" s="51"/>
      <c r="WBY70" s="51"/>
      <c r="WBZ70" s="51"/>
      <c r="WCA70" s="51"/>
      <c r="WCB70" s="51"/>
      <c r="WCC70" s="51"/>
      <c r="WCD70" s="51"/>
      <c r="WCE70" s="51"/>
      <c r="WCF70" s="51"/>
      <c r="WCG70" s="51"/>
      <c r="WCH70" s="51"/>
      <c r="WCI70" s="51"/>
      <c r="WCJ70" s="51"/>
      <c r="WCK70" s="51"/>
      <c r="WCL70" s="51"/>
      <c r="WCM70" s="51"/>
      <c r="WCN70" s="51"/>
      <c r="WCO70" s="51"/>
      <c r="WCP70" s="51"/>
      <c r="WCQ70" s="51"/>
      <c r="WCR70" s="51"/>
      <c r="WCS70" s="51"/>
      <c r="WCT70" s="51"/>
      <c r="WCU70" s="51"/>
      <c r="WCV70" s="51"/>
      <c r="WCW70" s="51"/>
      <c r="WCX70" s="51"/>
      <c r="WCY70" s="51"/>
      <c r="WCZ70" s="51"/>
      <c r="WDA70" s="51"/>
      <c r="WDB70" s="51"/>
      <c r="WDC70" s="51"/>
      <c r="WDD70" s="51"/>
      <c r="WDE70" s="51"/>
      <c r="WDF70" s="51"/>
      <c r="WDG70" s="51"/>
      <c r="WDH70" s="51"/>
      <c r="WDI70" s="51"/>
      <c r="WDJ70" s="51"/>
      <c r="WDK70" s="51"/>
      <c r="WDL70" s="51"/>
      <c r="WDM70" s="51"/>
      <c r="WDN70" s="51"/>
      <c r="WDO70" s="51"/>
      <c r="WDP70" s="51"/>
      <c r="WDQ70" s="51"/>
      <c r="WDR70" s="51"/>
      <c r="WDS70" s="51"/>
      <c r="WDT70" s="51"/>
      <c r="WDU70" s="51"/>
      <c r="WDV70" s="51"/>
      <c r="WDW70" s="51"/>
      <c r="WDX70" s="51"/>
      <c r="WDY70" s="51"/>
      <c r="WDZ70" s="51"/>
      <c r="WEA70" s="51"/>
      <c r="WEB70" s="51"/>
      <c r="WEC70" s="51"/>
      <c r="WED70" s="51"/>
      <c r="WEE70" s="51"/>
      <c r="WEF70" s="51"/>
      <c r="WEG70" s="51"/>
      <c r="WEH70" s="51"/>
      <c r="WEI70" s="51"/>
      <c r="WEJ70" s="51"/>
      <c r="WEK70" s="51"/>
      <c r="WEL70" s="51"/>
      <c r="WEM70" s="51"/>
      <c r="WEN70" s="51"/>
      <c r="WEO70" s="51"/>
      <c r="WEP70" s="51"/>
      <c r="WEQ70" s="51"/>
      <c r="WER70" s="51"/>
      <c r="WES70" s="51"/>
      <c r="WET70" s="51"/>
      <c r="WEU70" s="51"/>
      <c r="WEV70" s="51"/>
      <c r="WEW70" s="51"/>
      <c r="WEX70" s="51"/>
      <c r="WEY70" s="51"/>
      <c r="WEZ70" s="51"/>
      <c r="WFA70" s="51"/>
      <c r="WFB70" s="51"/>
      <c r="WFC70" s="51"/>
      <c r="WFD70" s="51"/>
      <c r="WFE70" s="51"/>
      <c r="WFF70" s="51"/>
      <c r="WFG70" s="51"/>
      <c r="WFH70" s="51"/>
      <c r="WFI70" s="51"/>
      <c r="WFJ70" s="51"/>
      <c r="WFK70" s="51"/>
      <c r="WFL70" s="51"/>
      <c r="WFM70" s="51"/>
      <c r="WFN70" s="51"/>
      <c r="WFO70" s="51"/>
      <c r="WFP70" s="51"/>
      <c r="WFQ70" s="51"/>
      <c r="WFR70" s="51"/>
      <c r="WFS70" s="51"/>
      <c r="WFT70" s="51"/>
      <c r="WFU70" s="51"/>
      <c r="WFV70" s="51"/>
      <c r="WFW70" s="51"/>
      <c r="WFX70" s="51"/>
      <c r="WFY70" s="51"/>
      <c r="WFZ70" s="51"/>
      <c r="WGA70" s="51"/>
      <c r="WGB70" s="51"/>
      <c r="WGC70" s="51"/>
      <c r="WGD70" s="51"/>
      <c r="WGE70" s="51"/>
      <c r="WGF70" s="51"/>
      <c r="WGG70" s="51"/>
      <c r="WGH70" s="51"/>
      <c r="WGI70" s="51"/>
      <c r="WGJ70" s="51"/>
      <c r="WGK70" s="51"/>
      <c r="WGL70" s="51"/>
      <c r="WGM70" s="51"/>
      <c r="WGN70" s="51"/>
      <c r="WGO70" s="51"/>
      <c r="WGP70" s="51"/>
      <c r="WGQ70" s="51"/>
      <c r="WGR70" s="51"/>
      <c r="WGS70" s="51"/>
      <c r="WGT70" s="51"/>
      <c r="WGU70" s="51"/>
      <c r="WGV70" s="51"/>
      <c r="WGW70" s="51"/>
      <c r="WGX70" s="51"/>
      <c r="WGY70" s="51"/>
      <c r="WGZ70" s="51"/>
      <c r="WHA70" s="51"/>
      <c r="WHB70" s="51"/>
      <c r="WHC70" s="51"/>
      <c r="WHD70" s="51"/>
      <c r="WHE70" s="51"/>
      <c r="WHF70" s="51"/>
      <c r="WHG70" s="51"/>
      <c r="WHH70" s="51"/>
      <c r="WHI70" s="51"/>
      <c r="WHJ70" s="51"/>
      <c r="WHK70" s="51"/>
      <c r="WHL70" s="51"/>
      <c r="WHM70" s="51"/>
      <c r="WHN70" s="51"/>
      <c r="WHO70" s="51"/>
      <c r="WHP70" s="51"/>
      <c r="WHQ70" s="51"/>
      <c r="WHR70" s="51"/>
      <c r="WHS70" s="51"/>
      <c r="WHT70" s="51"/>
      <c r="WHU70" s="51"/>
      <c r="WHV70" s="51"/>
      <c r="WHW70" s="51"/>
      <c r="WHX70" s="51"/>
      <c r="WHY70" s="51"/>
      <c r="WHZ70" s="51"/>
      <c r="WIA70" s="51"/>
      <c r="WIB70" s="51"/>
      <c r="WIC70" s="51"/>
      <c r="WID70" s="51"/>
      <c r="WIE70" s="51"/>
      <c r="WIF70" s="51"/>
      <c r="WIG70" s="51"/>
      <c r="WIH70" s="51"/>
      <c r="WII70" s="51"/>
      <c r="WIJ70" s="51"/>
      <c r="WIK70" s="51"/>
      <c r="WIL70" s="51"/>
      <c r="WIM70" s="51"/>
      <c r="WIN70" s="51"/>
      <c r="WIO70" s="51"/>
      <c r="WIP70" s="51"/>
      <c r="WIQ70" s="51"/>
      <c r="WIR70" s="51"/>
      <c r="WIS70" s="51"/>
      <c r="WIT70" s="51"/>
      <c r="WIU70" s="51"/>
      <c r="WIV70" s="51"/>
      <c r="WIW70" s="51"/>
      <c r="WIX70" s="51"/>
      <c r="WIY70" s="51"/>
      <c r="WIZ70" s="51"/>
      <c r="WJA70" s="51"/>
      <c r="WJB70" s="51"/>
      <c r="WJC70" s="51"/>
      <c r="WJD70" s="51"/>
      <c r="WJE70" s="51"/>
      <c r="WJF70" s="51"/>
      <c r="WJG70" s="51"/>
      <c r="WJH70" s="51"/>
      <c r="WJI70" s="51"/>
      <c r="WJJ70" s="51"/>
      <c r="WJK70" s="51"/>
      <c r="WJL70" s="51"/>
      <c r="WJM70" s="51"/>
      <c r="WJN70" s="51"/>
      <c r="WJO70" s="51"/>
      <c r="WJP70" s="51"/>
      <c r="WJQ70" s="51"/>
      <c r="WJR70" s="51"/>
      <c r="WJS70" s="51"/>
      <c r="WJT70" s="51"/>
      <c r="WJU70" s="51"/>
      <c r="WJV70" s="51"/>
      <c r="WJW70" s="51"/>
      <c r="WJX70" s="51"/>
      <c r="WJY70" s="51"/>
      <c r="WJZ70" s="51"/>
      <c r="WKA70" s="51"/>
      <c r="WKB70" s="51"/>
      <c r="WKC70" s="51"/>
      <c r="WKD70" s="51"/>
      <c r="WKE70" s="51"/>
      <c r="WKF70" s="51"/>
      <c r="WKG70" s="51"/>
      <c r="WKH70" s="51"/>
      <c r="WKI70" s="51"/>
      <c r="WKJ70" s="51"/>
      <c r="WKK70" s="51"/>
      <c r="WKL70" s="51"/>
      <c r="WKM70" s="51"/>
      <c r="WKN70" s="51"/>
      <c r="WKO70" s="51"/>
      <c r="WKP70" s="51"/>
      <c r="WKQ70" s="51"/>
      <c r="WKR70" s="51"/>
      <c r="WKS70" s="51"/>
      <c r="WKT70" s="51"/>
      <c r="WKU70" s="51"/>
      <c r="WKV70" s="51"/>
      <c r="WKW70" s="51"/>
      <c r="WKX70" s="51"/>
      <c r="WKY70" s="51"/>
      <c r="WKZ70" s="51"/>
      <c r="WLA70" s="51"/>
      <c r="WLB70" s="51"/>
      <c r="WLC70" s="51"/>
      <c r="WLD70" s="51"/>
      <c r="WLE70" s="51"/>
      <c r="WLF70" s="51"/>
      <c r="WLG70" s="51"/>
      <c r="WLH70" s="51"/>
      <c r="WLI70" s="51"/>
      <c r="WLJ70" s="51"/>
      <c r="WLK70" s="51"/>
      <c r="WLL70" s="51"/>
      <c r="WLM70" s="51"/>
      <c r="WLN70" s="51"/>
      <c r="WLO70" s="51"/>
      <c r="WLP70" s="51"/>
      <c r="WLQ70" s="51"/>
      <c r="WLR70" s="51"/>
      <c r="WLS70" s="51"/>
      <c r="WLT70" s="51"/>
      <c r="WLU70" s="51"/>
      <c r="WLV70" s="51"/>
      <c r="WLW70" s="51"/>
      <c r="WLX70" s="51"/>
      <c r="WLY70" s="51"/>
      <c r="WLZ70" s="51"/>
      <c r="WMA70" s="51"/>
      <c r="WMB70" s="51"/>
      <c r="WMC70" s="51"/>
      <c r="WMD70" s="51"/>
      <c r="WME70" s="51"/>
      <c r="WMF70" s="51"/>
      <c r="WMG70" s="51"/>
      <c r="WMH70" s="51"/>
      <c r="WMI70" s="51"/>
      <c r="WMJ70" s="51"/>
      <c r="WMK70" s="51"/>
      <c r="WML70" s="51"/>
      <c r="WMM70" s="51"/>
      <c r="WMN70" s="51"/>
      <c r="WMO70" s="51"/>
      <c r="WMP70" s="51"/>
      <c r="WMQ70" s="51"/>
      <c r="WMR70" s="51"/>
      <c r="WMS70" s="51"/>
      <c r="WMT70" s="51"/>
      <c r="WMU70" s="51"/>
      <c r="WMV70" s="51"/>
      <c r="WMW70" s="51"/>
      <c r="WMX70" s="51"/>
      <c r="WMY70" s="51"/>
      <c r="WMZ70" s="51"/>
      <c r="WNA70" s="51"/>
      <c r="WNB70" s="51"/>
      <c r="WNC70" s="51"/>
      <c r="WND70" s="51"/>
      <c r="WNE70" s="51"/>
      <c r="WNF70" s="51"/>
      <c r="WNG70" s="51"/>
      <c r="WNH70" s="51"/>
      <c r="WNI70" s="51"/>
      <c r="WNJ70" s="51"/>
      <c r="WNK70" s="51"/>
      <c r="WNL70" s="51"/>
      <c r="WNM70" s="51"/>
      <c r="WNN70" s="51"/>
      <c r="WNO70" s="51"/>
      <c r="WNP70" s="51"/>
      <c r="WNQ70" s="51"/>
      <c r="WNR70" s="51"/>
      <c r="WNS70" s="51"/>
      <c r="WNT70" s="51"/>
      <c r="WNU70" s="51"/>
      <c r="WNV70" s="51"/>
      <c r="WNW70" s="51"/>
      <c r="WNX70" s="51"/>
      <c r="WNY70" s="51"/>
      <c r="WNZ70" s="51"/>
      <c r="WOA70" s="51"/>
      <c r="WOB70" s="51"/>
      <c r="WOC70" s="51"/>
      <c r="WOD70" s="51"/>
      <c r="WOE70" s="51"/>
      <c r="WOF70" s="51"/>
      <c r="WOG70" s="51"/>
      <c r="WOH70" s="51"/>
      <c r="WOI70" s="51"/>
      <c r="WOJ70" s="51"/>
      <c r="WOK70" s="51"/>
      <c r="WOL70" s="51"/>
      <c r="WOM70" s="51"/>
      <c r="WON70" s="51"/>
      <c r="WOO70" s="51"/>
      <c r="WOP70" s="51"/>
      <c r="WOQ70" s="51"/>
      <c r="WOR70" s="51"/>
      <c r="WOS70" s="51"/>
      <c r="WOT70" s="51"/>
      <c r="WOU70" s="51"/>
      <c r="WOV70" s="51"/>
      <c r="WOW70" s="51"/>
      <c r="WOX70" s="51"/>
      <c r="WOY70" s="51"/>
      <c r="WOZ70" s="51"/>
      <c r="WPA70" s="51"/>
      <c r="WPB70" s="51"/>
      <c r="WPC70" s="51"/>
      <c r="WPD70" s="51"/>
      <c r="WPE70" s="51"/>
      <c r="WPF70" s="51"/>
      <c r="WPG70" s="51"/>
      <c r="WPH70" s="51"/>
      <c r="WPI70" s="51"/>
      <c r="WPJ70" s="51"/>
      <c r="WPK70" s="51"/>
      <c r="WPL70" s="51"/>
      <c r="WPM70" s="51"/>
      <c r="WPN70" s="51"/>
      <c r="WPO70" s="51"/>
      <c r="WPP70" s="51"/>
      <c r="WPQ70" s="51"/>
      <c r="WPR70" s="51"/>
      <c r="WPS70" s="51"/>
      <c r="WPT70" s="51"/>
      <c r="WPU70" s="51"/>
      <c r="WPV70" s="51"/>
      <c r="WPW70" s="51"/>
      <c r="WPX70" s="51"/>
      <c r="WPY70" s="51"/>
      <c r="WPZ70" s="51"/>
      <c r="WQA70" s="51"/>
      <c r="WQB70" s="51"/>
      <c r="WQC70" s="51"/>
      <c r="WQD70" s="51"/>
      <c r="WQE70" s="51"/>
      <c r="WQF70" s="51"/>
      <c r="WQG70" s="51"/>
      <c r="WQH70" s="51"/>
      <c r="WQI70" s="51"/>
      <c r="WQJ70" s="51"/>
      <c r="WQK70" s="51"/>
      <c r="WQL70" s="51"/>
      <c r="WQM70" s="51"/>
      <c r="WQN70" s="51"/>
      <c r="WQO70" s="51"/>
      <c r="WQP70" s="51"/>
      <c r="WQQ70" s="51"/>
      <c r="WQR70" s="51"/>
      <c r="WQS70" s="51"/>
      <c r="WQT70" s="51"/>
      <c r="WQU70" s="51"/>
      <c r="WQV70" s="51"/>
      <c r="WQW70" s="51"/>
      <c r="WQX70" s="51"/>
      <c r="WQY70" s="51"/>
      <c r="WQZ70" s="51"/>
      <c r="WRA70" s="51"/>
      <c r="WRB70" s="51"/>
      <c r="WRC70" s="51"/>
      <c r="WRD70" s="51"/>
      <c r="WRE70" s="51"/>
      <c r="WRF70" s="51"/>
      <c r="WRG70" s="51"/>
      <c r="WRH70" s="51"/>
      <c r="WRI70" s="51"/>
      <c r="WRJ70" s="51"/>
      <c r="WRK70" s="51"/>
      <c r="WRL70" s="51"/>
      <c r="WRM70" s="51"/>
      <c r="WRN70" s="51"/>
      <c r="WRO70" s="51"/>
      <c r="WRP70" s="51"/>
      <c r="WRQ70" s="51"/>
      <c r="WRR70" s="51"/>
      <c r="WRS70" s="51"/>
      <c r="WRT70" s="51"/>
      <c r="WRU70" s="51"/>
      <c r="WRV70" s="51"/>
      <c r="WRW70" s="51"/>
      <c r="WRX70" s="51"/>
      <c r="WRY70" s="51"/>
      <c r="WRZ70" s="51"/>
      <c r="WSA70" s="51"/>
      <c r="WSB70" s="51"/>
      <c r="WSC70" s="51"/>
      <c r="WSD70" s="51"/>
      <c r="WSE70" s="51"/>
      <c r="WSF70" s="51"/>
      <c r="WSG70" s="51"/>
      <c r="WSH70" s="51"/>
      <c r="WSI70" s="51"/>
      <c r="WSJ70" s="51"/>
      <c r="WSK70" s="51"/>
      <c r="WSL70" s="51"/>
      <c r="WSM70" s="51"/>
      <c r="WSN70" s="51"/>
      <c r="WSO70" s="51"/>
      <c r="WSP70" s="51"/>
      <c r="WSQ70" s="51"/>
      <c r="WSR70" s="51"/>
      <c r="WSS70" s="51"/>
      <c r="WST70" s="51"/>
      <c r="WSU70" s="51"/>
      <c r="WSV70" s="51"/>
      <c r="WSW70" s="51"/>
      <c r="WSX70" s="51"/>
      <c r="WSY70" s="51"/>
      <c r="WSZ70" s="51"/>
      <c r="WTA70" s="51"/>
      <c r="WTB70" s="51"/>
      <c r="WTC70" s="51"/>
      <c r="WTD70" s="51"/>
      <c r="WTE70" s="51"/>
      <c r="WTF70" s="51"/>
      <c r="WTG70" s="51"/>
      <c r="WTH70" s="51"/>
      <c r="WTI70" s="51"/>
      <c r="WTJ70" s="51"/>
      <c r="WTK70" s="51"/>
      <c r="WTL70" s="51"/>
      <c r="WTM70" s="51"/>
      <c r="WTN70" s="51"/>
      <c r="WTO70" s="51"/>
      <c r="WTP70" s="51"/>
      <c r="WTQ70" s="51"/>
      <c r="WTR70" s="51"/>
      <c r="WTS70" s="51"/>
      <c r="WTT70" s="51"/>
      <c r="WTU70" s="51"/>
      <c r="WTV70" s="51"/>
      <c r="WTW70" s="51"/>
      <c r="WTX70" s="51"/>
      <c r="WTY70" s="51"/>
      <c r="WTZ70" s="51"/>
      <c r="WUA70" s="51"/>
      <c r="WUB70" s="51"/>
      <c r="WUC70" s="51"/>
      <c r="WUD70" s="51"/>
      <c r="WUE70" s="51"/>
      <c r="WUF70" s="51"/>
      <c r="WUG70" s="51"/>
      <c r="WUH70" s="51"/>
      <c r="WUI70" s="51"/>
      <c r="WUJ70" s="51"/>
      <c r="WUK70" s="51"/>
      <c r="WUL70" s="51"/>
      <c r="WUM70" s="51"/>
      <c r="WUN70" s="51"/>
      <c r="WUO70" s="51"/>
      <c r="WUP70" s="51"/>
      <c r="WUQ70" s="51"/>
      <c r="WUR70" s="51"/>
      <c r="WUS70" s="51"/>
      <c r="WUT70" s="51"/>
      <c r="WUU70" s="51"/>
      <c r="WUV70" s="51"/>
      <c r="WUW70" s="51"/>
      <c r="WUX70" s="51"/>
      <c r="WUY70" s="51"/>
      <c r="WUZ70" s="51"/>
      <c r="WVA70" s="51"/>
      <c r="WVB70" s="51"/>
      <c r="WVC70" s="51"/>
      <c r="WVD70" s="51"/>
      <c r="WVE70" s="51"/>
      <c r="WVF70" s="51"/>
      <c r="WVG70" s="51"/>
      <c r="WVH70" s="51"/>
      <c r="WVI70" s="51"/>
      <c r="WVJ70" s="51"/>
      <c r="WVK70" s="51"/>
      <c r="WVL70" s="51"/>
      <c r="WVM70" s="51"/>
      <c r="WVN70" s="51"/>
      <c r="WVO70" s="51"/>
      <c r="WVP70" s="51"/>
      <c r="WVQ70" s="51"/>
      <c r="WVR70" s="51"/>
      <c r="WVS70" s="51"/>
      <c r="WVT70" s="51"/>
      <c r="WVU70" s="51"/>
      <c r="WVV70" s="51"/>
      <c r="WVW70" s="51"/>
      <c r="WVX70" s="51"/>
      <c r="WVY70" s="51"/>
      <c r="WVZ70" s="51"/>
      <c r="WWA70" s="51"/>
      <c r="WWB70" s="51"/>
      <c r="WWC70" s="51"/>
      <c r="WWD70" s="51"/>
      <c r="WWE70" s="51"/>
      <c r="WWF70" s="51"/>
      <c r="WWG70" s="51"/>
      <c r="WWH70" s="51"/>
      <c r="WWI70" s="51"/>
      <c r="WWJ70" s="51"/>
      <c r="WWK70" s="51"/>
      <c r="WWL70" s="51"/>
      <c r="WWM70" s="51"/>
      <c r="WWN70" s="51"/>
      <c r="WWO70" s="51"/>
      <c r="WWP70" s="51"/>
      <c r="WWQ70" s="51"/>
      <c r="WWR70" s="51"/>
      <c r="WWS70" s="51"/>
      <c r="WWT70" s="51"/>
      <c r="WWU70" s="51"/>
      <c r="WWV70" s="51"/>
      <c r="WWW70" s="51"/>
      <c r="WWX70" s="51"/>
      <c r="WWY70" s="51"/>
      <c r="WWZ70" s="51"/>
      <c r="WXA70" s="51"/>
      <c r="WXB70" s="51"/>
      <c r="WXC70" s="51"/>
      <c r="WXD70" s="51"/>
      <c r="WXE70" s="51"/>
      <c r="WXF70" s="51"/>
      <c r="WXG70" s="51"/>
      <c r="WXH70" s="51"/>
      <c r="WXI70" s="51"/>
      <c r="WXJ70" s="51"/>
      <c r="WXK70" s="51"/>
      <c r="WXL70" s="51"/>
      <c r="WXM70" s="51"/>
      <c r="WXN70" s="51"/>
      <c r="WXO70" s="51"/>
      <c r="WXP70" s="51"/>
      <c r="WXQ70" s="51"/>
      <c r="WXR70" s="51"/>
      <c r="WXS70" s="51"/>
      <c r="WXT70" s="51"/>
      <c r="WXU70" s="51"/>
      <c r="WXV70" s="51"/>
      <c r="WXW70" s="51"/>
      <c r="WXX70" s="51"/>
      <c r="WXY70" s="51"/>
      <c r="WXZ70" s="51"/>
      <c r="WYA70" s="51"/>
      <c r="WYB70" s="51"/>
      <c r="WYC70" s="51"/>
      <c r="WYD70" s="51"/>
      <c r="WYE70" s="51"/>
      <c r="WYF70" s="51"/>
      <c r="WYG70" s="51"/>
      <c r="WYH70" s="51"/>
      <c r="WYI70" s="51"/>
      <c r="WYJ70" s="51"/>
      <c r="WYK70" s="51"/>
      <c r="WYL70" s="51"/>
      <c r="WYM70" s="51"/>
      <c r="WYN70" s="51"/>
      <c r="WYO70" s="51"/>
      <c r="WYP70" s="51"/>
      <c r="WYQ70" s="51"/>
      <c r="WYR70" s="51"/>
      <c r="WYS70" s="51"/>
      <c r="WYT70" s="51"/>
      <c r="WYU70" s="51"/>
      <c r="WYV70" s="51"/>
      <c r="WYW70" s="51"/>
      <c r="WYX70" s="51"/>
      <c r="WYY70" s="51"/>
      <c r="WYZ70" s="51"/>
      <c r="WZA70" s="51"/>
      <c r="WZB70" s="51"/>
      <c r="WZC70" s="51"/>
      <c r="WZD70" s="51"/>
      <c r="WZE70" s="51"/>
      <c r="WZF70" s="51"/>
      <c r="WZG70" s="51"/>
      <c r="WZH70" s="51"/>
      <c r="WZI70" s="51"/>
      <c r="WZJ70" s="51"/>
      <c r="WZK70" s="51"/>
      <c r="WZL70" s="51"/>
      <c r="WZM70" s="51"/>
      <c r="WZN70" s="51"/>
      <c r="WZO70" s="51"/>
      <c r="WZP70" s="51"/>
      <c r="WZQ70" s="51"/>
      <c r="WZR70" s="51"/>
      <c r="WZS70" s="51"/>
      <c r="WZT70" s="51"/>
      <c r="WZU70" s="51"/>
      <c r="WZV70" s="51"/>
      <c r="WZW70" s="51"/>
      <c r="WZX70" s="51"/>
      <c r="WZY70" s="51"/>
      <c r="WZZ70" s="51"/>
      <c r="XAA70" s="51"/>
      <c r="XAB70" s="51"/>
      <c r="XAC70" s="51"/>
      <c r="XAD70" s="51"/>
      <c r="XAE70" s="51"/>
      <c r="XAF70" s="51"/>
      <c r="XAG70" s="51"/>
      <c r="XAH70" s="51"/>
      <c r="XAI70" s="51"/>
      <c r="XAJ70" s="51"/>
      <c r="XAK70" s="51"/>
      <c r="XAL70" s="51"/>
      <c r="XAM70" s="51"/>
      <c r="XAN70" s="51"/>
      <c r="XAO70" s="51"/>
      <c r="XAP70" s="51"/>
      <c r="XAQ70" s="51"/>
      <c r="XAR70" s="51"/>
      <c r="XAS70" s="51"/>
      <c r="XAT70" s="51"/>
      <c r="XAU70" s="51"/>
      <c r="XAV70" s="51"/>
      <c r="XAW70" s="51"/>
      <c r="XAX70" s="51"/>
      <c r="XAY70" s="51"/>
      <c r="XAZ70" s="51"/>
      <c r="XBA70" s="51"/>
      <c r="XBB70" s="51"/>
      <c r="XBC70" s="51"/>
      <c r="XBD70" s="51"/>
      <c r="XBE70" s="51"/>
      <c r="XBF70" s="51"/>
      <c r="XBG70" s="51"/>
      <c r="XBH70" s="51"/>
      <c r="XBI70" s="51"/>
      <c r="XBJ70" s="51"/>
      <c r="XBK70" s="51"/>
      <c r="XBL70" s="51"/>
      <c r="XBM70" s="51"/>
      <c r="XBN70" s="51"/>
      <c r="XBO70" s="51"/>
      <c r="XBP70" s="51"/>
      <c r="XBQ70" s="51"/>
      <c r="XBR70" s="51"/>
      <c r="XBS70" s="51"/>
      <c r="XBT70" s="51"/>
      <c r="XBU70" s="51"/>
      <c r="XBV70" s="51"/>
      <c r="XBW70" s="51"/>
      <c r="XBX70" s="51"/>
      <c r="XBY70" s="51"/>
      <c r="XBZ70" s="51"/>
      <c r="XCA70" s="51"/>
      <c r="XCB70" s="51"/>
      <c r="XCC70" s="51"/>
      <c r="XCD70" s="51"/>
      <c r="XCE70" s="51"/>
      <c r="XCF70" s="51"/>
      <c r="XCG70" s="51"/>
      <c r="XCH70" s="51"/>
      <c r="XCI70" s="51"/>
      <c r="XCJ70" s="51"/>
      <c r="XCK70" s="51"/>
      <c r="XCL70" s="51"/>
      <c r="XCM70" s="51"/>
      <c r="XCN70" s="51"/>
      <c r="XCO70" s="51"/>
      <c r="XCP70" s="51"/>
      <c r="XCQ70" s="51"/>
      <c r="XCR70" s="51"/>
      <c r="XCS70" s="51"/>
      <c r="XCT70" s="51"/>
      <c r="XCU70" s="51"/>
      <c r="XCV70" s="51"/>
      <c r="XCW70" s="51"/>
      <c r="XCX70" s="51"/>
      <c r="XCY70" s="51"/>
      <c r="XCZ70" s="51"/>
      <c r="XDA70" s="51"/>
      <c r="XDB70" s="51"/>
      <c r="XDC70" s="51"/>
      <c r="XDD70" s="51"/>
      <c r="XDE70" s="51"/>
      <c r="XDF70" s="51"/>
      <c r="XDG70" s="51"/>
      <c r="XDH70" s="51"/>
      <c r="XDI70" s="51"/>
      <c r="XDJ70" s="51"/>
      <c r="XDK70" s="51"/>
      <c r="XDL70" s="51"/>
      <c r="XDM70" s="51"/>
      <c r="XDN70" s="51"/>
      <c r="XDO70" s="51"/>
      <c r="XDP70" s="51"/>
      <c r="XDQ70" s="51"/>
      <c r="XDR70" s="51"/>
      <c r="XDS70" s="51"/>
      <c r="XDT70" s="51"/>
      <c r="XDU70" s="51"/>
      <c r="XDV70" s="51"/>
      <c r="XDW70" s="51"/>
      <c r="XDX70" s="51"/>
      <c r="XDY70" s="51"/>
      <c r="XDZ70" s="51"/>
      <c r="XEA70" s="51"/>
      <c r="XEB70" s="51"/>
      <c r="XEC70" s="51"/>
      <c r="XED70" s="51"/>
      <c r="XEE70" s="51"/>
      <c r="XEF70" s="51"/>
      <c r="XEG70" s="51"/>
      <c r="XEH70" s="51"/>
      <c r="XEI70" s="51"/>
      <c r="XEJ70" s="51"/>
      <c r="XEK70" s="51"/>
      <c r="XEL70" s="51"/>
      <c r="XEM70" s="51"/>
      <c r="XEN70" s="51"/>
      <c r="XEO70" s="51"/>
      <c r="XEP70" s="51"/>
      <c r="XEQ70" s="51"/>
      <c r="XER70" s="51"/>
      <c r="XES70" s="51"/>
      <c r="XET70" s="51"/>
      <c r="XEU70" s="51"/>
      <c r="XEV70" s="51"/>
      <c r="XEW70" s="51"/>
      <c r="XEX70" s="51"/>
      <c r="XEY70" s="51"/>
      <c r="XEZ70" s="51"/>
      <c r="XFA70" s="51"/>
      <c r="XFB70" s="51"/>
      <c r="XFC70" s="51"/>
      <c r="XFD70" s="51"/>
    </row>
    <row r="71" spans="1:16384" s="47" customFormat="1" x14ac:dyDescent="0.35">
      <c r="A71" s="51" t="s">
        <v>254</v>
      </c>
      <c r="C71" s="53">
        <f>C68/C64</f>
        <v>0.46605890625000002</v>
      </c>
      <c r="D71" s="53">
        <f>D68/D64</f>
        <v>0.40395434027777777</v>
      </c>
      <c r="F71" s="72">
        <f>F68/(F64)</f>
        <v>0.32606892453951275</v>
      </c>
      <c r="G71" s="72">
        <f t="shared" ref="G71:S71" si="91">G68/(G64)</f>
        <v>0.39564870931537599</v>
      </c>
      <c r="H71" s="72">
        <f t="shared" si="91"/>
        <v>0.37577081156391501</v>
      </c>
      <c r="I71" s="72">
        <f t="shared" si="91"/>
        <v>0.38816222834404651</v>
      </c>
      <c r="J71" s="72">
        <f t="shared" si="91"/>
        <v>0.40442072902942466</v>
      </c>
      <c r="K71" s="72">
        <f t="shared" si="91"/>
        <v>0.40442072902942466</v>
      </c>
      <c r="L71" s="72">
        <f t="shared" si="91"/>
        <v>0.41024146224146224</v>
      </c>
      <c r="M71" s="72">
        <f t="shared" si="91"/>
        <v>0.39861237373737374</v>
      </c>
      <c r="N71" s="72">
        <f t="shared" si="91"/>
        <v>0.39861237373737374</v>
      </c>
      <c r="O71" s="72">
        <f t="shared" si="91"/>
        <v>0.39861237373737374</v>
      </c>
      <c r="P71" s="72">
        <f t="shared" si="91"/>
        <v>0.37007070707070705</v>
      </c>
      <c r="Q71" s="72">
        <f t="shared" si="91"/>
        <v>0.34717661463116006</v>
      </c>
      <c r="R71" s="72"/>
      <c r="S71" s="72">
        <f t="shared" si="91"/>
        <v>0.39141991341991345</v>
      </c>
      <c r="T71" s="72"/>
      <c r="U71" s="72">
        <f>U68/(U64)</f>
        <v>0.36210646372619043</v>
      </c>
      <c r="V71" s="72">
        <f t="shared" ref="V71:AH71" si="92">V68/(V64)</f>
        <v>0.40727923076632394</v>
      </c>
      <c r="W71" s="72">
        <f t="shared" si="92"/>
        <v>0.39752322481754732</v>
      </c>
      <c r="X71" s="72">
        <f t="shared" si="92"/>
        <v>0.40360489086353796</v>
      </c>
      <c r="Y71" s="72">
        <f t="shared" si="92"/>
        <v>0.41606569575124691</v>
      </c>
      <c r="Z71" s="72">
        <f t="shared" si="92"/>
        <v>0.41606569575124691</v>
      </c>
      <c r="AA71" s="72">
        <f t="shared" si="92"/>
        <v>0.41305319347070191</v>
      </c>
      <c r="AB71" s="72">
        <f t="shared" si="92"/>
        <v>0.40222701339999323</v>
      </c>
      <c r="AC71" s="72">
        <f t="shared" si="92"/>
        <v>0.40222701339999323</v>
      </c>
      <c r="AD71" s="72">
        <f t="shared" si="92"/>
        <v>0.40222701339999323</v>
      </c>
      <c r="AE71" s="72">
        <f t="shared" si="92"/>
        <v>0.37494503962180736</v>
      </c>
      <c r="AF71" s="72">
        <f t="shared" si="92"/>
        <v>0.35951281203010621</v>
      </c>
      <c r="AG71" s="72"/>
      <c r="AH71" s="72">
        <f t="shared" si="92"/>
        <v>0.4019290451411664</v>
      </c>
      <c r="AI71" s="53"/>
      <c r="AJ71" s="72">
        <f>AJ68/(AJ64)</f>
        <v>0.36618220210575136</v>
      </c>
      <c r="AK71" s="72">
        <f t="shared" ref="AK71:AW71" si="93">AK68/(AK64)</f>
        <v>0.40920388500111654</v>
      </c>
      <c r="AL71" s="72">
        <f t="shared" si="93"/>
        <v>0.39991245076418647</v>
      </c>
      <c r="AM71" s="72">
        <f t="shared" si="93"/>
        <v>0.40570451366512988</v>
      </c>
      <c r="AN71" s="72">
        <f t="shared" si="93"/>
        <v>0.4175719468915195</v>
      </c>
      <c r="AO71" s="72">
        <f t="shared" si="93"/>
        <v>0.4175719468915195</v>
      </c>
      <c r="AP71" s="72">
        <f t="shared" si="93"/>
        <v>0.41470289710052416</v>
      </c>
      <c r="AQ71" s="72">
        <f t="shared" si="93"/>
        <v>0.40439224941413487</v>
      </c>
      <c r="AR71" s="72">
        <f t="shared" si="93"/>
        <v>0.40439224941413487</v>
      </c>
      <c r="AS71" s="72">
        <f t="shared" si="93"/>
        <v>0.40439224941413487</v>
      </c>
      <c r="AT71" s="72">
        <f t="shared" si="93"/>
        <v>0.37840941724443411</v>
      </c>
      <c r="AU71" s="72">
        <f t="shared" si="93"/>
        <v>0.36371205763329012</v>
      </c>
      <c r="AV71" s="72"/>
      <c r="AW71" s="72">
        <f t="shared" si="93"/>
        <v>0.40410847012001416</v>
      </c>
      <c r="AX71" s="53"/>
      <c r="AY71" s="72">
        <f>AY68/(AY64)</f>
        <v>0.37006385770533318</v>
      </c>
      <c r="AZ71" s="72">
        <f t="shared" ref="AZ71:BL71" si="94">AZ68/(AZ64)</f>
        <v>0.41103688903425245</v>
      </c>
      <c r="BA71" s="72">
        <f t="shared" si="94"/>
        <v>0.40218790404670002</v>
      </c>
      <c r="BB71" s="72">
        <f t="shared" si="94"/>
        <v>0.40770415442855085</v>
      </c>
      <c r="BC71" s="72">
        <f t="shared" si="94"/>
        <v>0.41900647178701705</v>
      </c>
      <c r="BD71" s="72">
        <f t="shared" si="94"/>
        <v>0.41900647178701705</v>
      </c>
      <c r="BE71" s="72">
        <f t="shared" si="94"/>
        <v>0.41627404341464064</v>
      </c>
      <c r="BF71" s="72">
        <f t="shared" si="94"/>
        <v>0.40645437895141273</v>
      </c>
      <c r="BG71" s="72">
        <f t="shared" si="94"/>
        <v>0.40645437895141273</v>
      </c>
      <c r="BH71" s="72">
        <f t="shared" si="94"/>
        <v>0.40645437895141273</v>
      </c>
      <c r="BI71" s="72">
        <f t="shared" si="94"/>
        <v>0.38170882450407861</v>
      </c>
      <c r="BJ71" s="72">
        <f t="shared" si="94"/>
        <v>0.36771133916013199</v>
      </c>
      <c r="BK71" s="72"/>
      <c r="BL71" s="72">
        <f t="shared" si="94"/>
        <v>0.40618411295701196</v>
      </c>
      <c r="BM71" s="53"/>
      <c r="BN71" s="72">
        <f>BN68/(BN64)</f>
        <v>0.37376067256207779</v>
      </c>
      <c r="BO71" s="72">
        <f t="shared" ref="BO71:CA71" si="95">BO68/(BO64)</f>
        <v>0.41278260716104853</v>
      </c>
      <c r="BP71" s="72">
        <f t="shared" si="95"/>
        <v>0.40435500241099853</v>
      </c>
      <c r="BQ71" s="72">
        <f t="shared" si="95"/>
        <v>0.40960857420323743</v>
      </c>
      <c r="BR71" s="72">
        <f t="shared" si="95"/>
        <v>0.42037268597320526</v>
      </c>
      <c r="BS71" s="72">
        <f t="shared" si="95"/>
        <v>0.42037268597320526</v>
      </c>
      <c r="BT71" s="72">
        <f t="shared" si="95"/>
        <v>0.41777037323760868</v>
      </c>
      <c r="BU71" s="72">
        <f t="shared" si="95"/>
        <v>0.40841831184405836</v>
      </c>
      <c r="BV71" s="72">
        <f t="shared" si="95"/>
        <v>0.40841831184405836</v>
      </c>
      <c r="BW71" s="72">
        <f t="shared" si="95"/>
        <v>0.40841831184405836</v>
      </c>
      <c r="BX71" s="72">
        <f t="shared" si="95"/>
        <v>0.38485111713231157</v>
      </c>
      <c r="BY71" s="72">
        <f t="shared" si="95"/>
        <v>0.37152017870950527</v>
      </c>
      <c r="BZ71" s="72"/>
      <c r="CA71" s="72">
        <f t="shared" si="95"/>
        <v>0.40816091565891471</v>
      </c>
      <c r="CB71" s="53"/>
      <c r="CC71" s="72">
        <f>CC68/(CC64)</f>
        <v>0.37728144861612023</v>
      </c>
      <c r="CD71" s="72">
        <f t="shared" ref="CD71:CP71" si="96">CD68/(CD64)</f>
        <v>0.41444519585323525</v>
      </c>
      <c r="CE71" s="72">
        <f t="shared" si="96"/>
        <v>0.40641890561509247</v>
      </c>
      <c r="CF71" s="72">
        <f t="shared" si="96"/>
        <v>0.4114223073219867</v>
      </c>
      <c r="CG71" s="72">
        <f t="shared" si="96"/>
        <v>0.42167384234100364</v>
      </c>
      <c r="CH71" s="72">
        <f t="shared" si="96"/>
        <v>0.42167384234100364</v>
      </c>
      <c r="CI71" s="72">
        <f t="shared" si="96"/>
        <v>0.41919544925948299</v>
      </c>
      <c r="CJ71" s="72">
        <f t="shared" si="96"/>
        <v>0.4102887241227684</v>
      </c>
      <c r="CK71" s="72">
        <f t="shared" si="96"/>
        <v>0.4102887241227684</v>
      </c>
      <c r="CL71" s="72">
        <f t="shared" si="96"/>
        <v>0.4102887241227684</v>
      </c>
      <c r="CM71" s="72">
        <f t="shared" si="96"/>
        <v>0.38784377677824766</v>
      </c>
      <c r="CN71" s="72">
        <f t="shared" si="96"/>
        <v>0.37514764494700364</v>
      </c>
      <c r="CO71" s="72"/>
      <c r="CP71" s="72">
        <f t="shared" si="96"/>
        <v>0.41004358489882214</v>
      </c>
      <c r="CQ71" s="53"/>
    </row>
    <row r="72" spans="1:16384" s="47" customFormat="1" x14ac:dyDescent="0.35">
      <c r="A72" s="51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K72" s="53"/>
      <c r="AL72" s="53"/>
      <c r="AM72" s="53"/>
      <c r="AN72" s="53"/>
      <c r="AO72" s="53"/>
      <c r="AP72" s="53"/>
      <c r="AQ72" s="53"/>
      <c r="AR72" s="53"/>
      <c r="AS72" s="53"/>
      <c r="AT72" s="53"/>
      <c r="AU72" s="53"/>
      <c r="AV72" s="53"/>
      <c r="AW72" s="53"/>
      <c r="AX72" s="53"/>
      <c r="AZ72" s="53"/>
      <c r="BA72" s="53"/>
      <c r="BB72" s="53"/>
      <c r="BC72" s="53"/>
      <c r="BD72" s="53"/>
      <c r="BE72" s="53"/>
      <c r="BF72" s="53"/>
      <c r="BG72" s="53"/>
      <c r="BH72" s="53"/>
      <c r="BI72" s="53"/>
      <c r="BJ72" s="53"/>
      <c r="BK72" s="53"/>
      <c r="BL72" s="53"/>
      <c r="BM72" s="53"/>
      <c r="BO72" s="53"/>
      <c r="BP72" s="53"/>
      <c r="BQ72" s="53"/>
      <c r="BR72" s="53"/>
      <c r="BS72" s="53"/>
      <c r="BT72" s="53"/>
      <c r="BU72" s="53"/>
      <c r="BV72" s="53"/>
      <c r="BW72" s="53"/>
      <c r="BX72" s="53"/>
      <c r="BY72" s="53"/>
      <c r="BZ72" s="53"/>
      <c r="CA72" s="53"/>
      <c r="CB72" s="53"/>
      <c r="CD72" s="53"/>
      <c r="CE72" s="53"/>
      <c r="CF72" s="53"/>
      <c r="CG72" s="53"/>
      <c r="CH72" s="53"/>
      <c r="CI72" s="53"/>
      <c r="CJ72" s="53"/>
      <c r="CK72" s="53"/>
      <c r="CL72" s="53"/>
      <c r="CM72" s="53"/>
      <c r="CN72" s="53"/>
      <c r="CO72" s="53"/>
      <c r="CP72" s="53"/>
      <c r="CQ72" s="53"/>
    </row>
    <row r="73" spans="1:16384" s="47" customFormat="1" x14ac:dyDescent="0.35">
      <c r="A73" s="46" t="s">
        <v>13</v>
      </c>
    </row>
    <row r="74" spans="1:16384" s="47" customFormat="1" x14ac:dyDescent="0.35">
      <c r="A74" s="47" t="s">
        <v>105</v>
      </c>
      <c r="C74" s="47">
        <f>Assumptions!C362</f>
        <v>207000</v>
      </c>
      <c r="D74" s="47">
        <f>Assumptions!D362</f>
        <v>197000</v>
      </c>
      <c r="F74" s="55">
        <f>Assumptions!F362</f>
        <v>10850</v>
      </c>
      <c r="G74" s="55">
        <f>Assumptions!G362</f>
        <v>20350</v>
      </c>
      <c r="H74" s="55">
        <f>Assumptions!H362</f>
        <v>16850</v>
      </c>
      <c r="I74" s="55">
        <f>Assumptions!I362</f>
        <v>18850</v>
      </c>
      <c r="J74" s="55">
        <f>Assumptions!J362</f>
        <v>25350</v>
      </c>
      <c r="K74" s="55">
        <f>Assumptions!K362</f>
        <v>25350</v>
      </c>
      <c r="L74" s="55">
        <f>Assumptions!L362</f>
        <v>23350</v>
      </c>
      <c r="M74" s="55">
        <f>Assumptions!M362</f>
        <v>18350</v>
      </c>
      <c r="N74" s="55">
        <f>Assumptions!N362</f>
        <v>18350</v>
      </c>
      <c r="O74" s="55">
        <f>Assumptions!O362</f>
        <v>18350</v>
      </c>
      <c r="P74" s="55">
        <f>Assumptions!P362</f>
        <v>12350</v>
      </c>
      <c r="Q74" s="55">
        <f>Assumptions!Q362</f>
        <v>10600</v>
      </c>
      <c r="S74" s="47">
        <f>SUM(F74:Q74)</f>
        <v>218950</v>
      </c>
      <c r="U74" s="47">
        <f>Assumptions!U362</f>
        <v>11614.220183486239</v>
      </c>
      <c r="V74" s="47">
        <f>Assumptions!V362</f>
        <v>21968.348623853213</v>
      </c>
      <c r="W74" s="47">
        <f>Assumptions!W362</f>
        <v>18153.669724770643</v>
      </c>
      <c r="X74" s="47">
        <f>Assumptions!X362</f>
        <v>20333.486238532114</v>
      </c>
      <c r="Y74" s="47">
        <f>Assumptions!Y362</f>
        <v>27417.889908256886</v>
      </c>
      <c r="Z74" s="47">
        <f>Assumptions!Z362</f>
        <v>27417.889908256886</v>
      </c>
      <c r="AA74" s="47">
        <f>Assumptions!AA362</f>
        <v>25238.073394495415</v>
      </c>
      <c r="AB74" s="47">
        <f>Assumptions!AB362</f>
        <v>19788.532110091746</v>
      </c>
      <c r="AC74" s="47">
        <f>Assumptions!AC362</f>
        <v>19788.532110091746</v>
      </c>
      <c r="AD74" s="47">
        <f>Assumptions!AD362</f>
        <v>19788.532110091746</v>
      </c>
      <c r="AE74" s="47">
        <f>Assumptions!AE362</f>
        <v>13249.082568807342</v>
      </c>
      <c r="AF74" s="47">
        <f>Assumptions!AF362</f>
        <v>11341.743119266057</v>
      </c>
      <c r="AH74" s="47">
        <f>SUM(U74:AF74)</f>
        <v>236100.00000000003</v>
      </c>
      <c r="AJ74" s="47">
        <f>Assumptions!AJ362</f>
        <v>12077.431192660551</v>
      </c>
      <c r="AK74" s="47">
        <f>Assumptions!AK362</f>
        <v>22949.266055045875</v>
      </c>
      <c r="AL74" s="47">
        <f>Assumptions!AL362</f>
        <v>18943.853211009173</v>
      </c>
      <c r="AM74" s="47">
        <f>Assumptions!AM362</f>
        <v>21232.660550458721</v>
      </c>
      <c r="AN74" s="47">
        <f>Assumptions!AN362</f>
        <v>28671.284403669732</v>
      </c>
      <c r="AO74" s="47">
        <f>Assumptions!AO362</f>
        <v>28671.284403669732</v>
      </c>
      <c r="AP74" s="47">
        <f>Assumptions!AP362</f>
        <v>26382.477064220187</v>
      </c>
      <c r="AQ74" s="47">
        <f>Assumptions!AQ362</f>
        <v>20660.458715596335</v>
      </c>
      <c r="AR74" s="47">
        <f>Assumptions!AR362</f>
        <v>20660.458715596335</v>
      </c>
      <c r="AS74" s="47">
        <f>Assumptions!AS362</f>
        <v>20660.458715596335</v>
      </c>
      <c r="AT74" s="47">
        <f>Assumptions!AT362</f>
        <v>13794.036697247708</v>
      </c>
      <c r="AU74" s="47">
        <f>Assumptions!AU362</f>
        <v>11791.33027522936</v>
      </c>
      <c r="AW74" s="47">
        <f>SUM(AJ74:AU74)</f>
        <v>246495</v>
      </c>
      <c r="AY74" s="47">
        <f>Assumptions!AY362</f>
        <v>12563.802752293581</v>
      </c>
      <c r="AZ74" s="47">
        <f>Assumptions!AZ362</f>
        <v>23979.229357798165</v>
      </c>
      <c r="BA74" s="47">
        <f>Assumptions!BA362</f>
        <v>19773.545871559632</v>
      </c>
      <c r="BB74" s="47">
        <f>Assumptions!BB362</f>
        <v>22176.793577981658</v>
      </c>
      <c r="BC74" s="47">
        <f>Assumptions!BC362</f>
        <v>29987.34862385322</v>
      </c>
      <c r="BD74" s="47">
        <f>Assumptions!BD362</f>
        <v>29987.34862385322</v>
      </c>
      <c r="BE74" s="47">
        <f>Assumptions!BE362</f>
        <v>27584.100917431202</v>
      </c>
      <c r="BF74" s="47">
        <f>Assumptions!BF362</f>
        <v>21575.981651376151</v>
      </c>
      <c r="BG74" s="47">
        <f>Assumptions!BG362</f>
        <v>21575.981651376151</v>
      </c>
      <c r="BH74" s="47">
        <f>Assumptions!BH362</f>
        <v>21575.981651376151</v>
      </c>
      <c r="BI74" s="47">
        <f>Assumptions!BI362</f>
        <v>14366.238532110094</v>
      </c>
      <c r="BJ74" s="47">
        <f>Assumptions!BJ362</f>
        <v>12263.396788990829</v>
      </c>
      <c r="BL74" s="47">
        <f>SUM(AY74:BJ74)</f>
        <v>257409.75000000003</v>
      </c>
      <c r="BN74" s="47">
        <f>Assumptions!BN362</f>
        <v>13074.492889908259</v>
      </c>
      <c r="BO74" s="47">
        <f>Assumptions!BO362</f>
        <v>25060.690825688074</v>
      </c>
      <c r="BP74" s="47">
        <f>Assumptions!BP362</f>
        <v>20644.723165137617</v>
      </c>
      <c r="BQ74" s="47">
        <f>Assumptions!BQ362</f>
        <v>23168.133256880741</v>
      </c>
      <c r="BR74" s="47">
        <f>Assumptions!BR362</f>
        <v>31369.216055045883</v>
      </c>
      <c r="BS74" s="47">
        <f>Assumptions!BS362</f>
        <v>31369.216055045883</v>
      </c>
      <c r="BT74" s="47">
        <f>Assumptions!BT362</f>
        <v>28845.805963302762</v>
      </c>
      <c r="BU74" s="47">
        <f>Assumptions!BU362</f>
        <v>22537.280733944961</v>
      </c>
      <c r="BV74" s="47">
        <f>Assumptions!BV362</f>
        <v>22537.280733944961</v>
      </c>
      <c r="BW74" s="47">
        <f>Assumptions!BW362</f>
        <v>22537.280733944961</v>
      </c>
      <c r="BX74" s="47">
        <f>Assumptions!BX362</f>
        <v>14967.050458715601</v>
      </c>
      <c r="BY74" s="47">
        <f>Assumptions!BY362</f>
        <v>12759.066628440371</v>
      </c>
      <c r="CA74" s="47">
        <f>SUM(BN74:BY74)</f>
        <v>268870.23750000005</v>
      </c>
      <c r="CC74" s="47">
        <f>Assumptions!CC362</f>
        <v>13610.717534403673</v>
      </c>
      <c r="CD74" s="47">
        <f>Assumptions!CD362</f>
        <v>26196.225366972481</v>
      </c>
      <c r="CE74" s="47">
        <f>Assumptions!CE362</f>
        <v>21559.459323394498</v>
      </c>
      <c r="CF74" s="47">
        <f>Assumptions!CF362</f>
        <v>24209.039919724783</v>
      </c>
      <c r="CG74" s="47">
        <f>Assumptions!CG362</f>
        <v>32820.176857798178</v>
      </c>
      <c r="CH74" s="47">
        <f>Assumptions!CH362</f>
        <v>32820.176857798178</v>
      </c>
      <c r="CI74" s="47">
        <f>Assumptions!CI362</f>
        <v>30170.596261467901</v>
      </c>
      <c r="CJ74" s="47">
        <f>Assumptions!CJ362</f>
        <v>23546.644770642208</v>
      </c>
      <c r="CK74" s="47">
        <f>Assumptions!CK362</f>
        <v>23546.644770642208</v>
      </c>
      <c r="CL74" s="47">
        <f>Assumptions!CL362</f>
        <v>23546.644770642208</v>
      </c>
      <c r="CM74" s="47">
        <f>Assumptions!CM362</f>
        <v>15597.902981651381</v>
      </c>
      <c r="CN74" s="47">
        <f>Assumptions!CN362</f>
        <v>13279.519959862391</v>
      </c>
      <c r="CP74" s="47">
        <f>SUM(CC74:CN74)</f>
        <v>280903.74937500013</v>
      </c>
    </row>
    <row r="75" spans="1:16384" s="48" customFormat="1" x14ac:dyDescent="0.35">
      <c r="A75" s="48" t="s">
        <v>108</v>
      </c>
      <c r="C75" s="48">
        <f>Assumptions!C384</f>
        <v>1117600</v>
      </c>
      <c r="D75" s="48">
        <f>Assumptions!D384</f>
        <v>1133600</v>
      </c>
      <c r="F75" s="56">
        <f>Assumptions!F384</f>
        <v>95300</v>
      </c>
      <c r="G75" s="56">
        <f>Assumptions!G384</f>
        <v>95300</v>
      </c>
      <c r="H75" s="56">
        <f>Assumptions!H384</f>
        <v>95300</v>
      </c>
      <c r="I75" s="56">
        <f>Assumptions!I384</f>
        <v>95300</v>
      </c>
      <c r="J75" s="56">
        <f>Assumptions!J384</f>
        <v>95300</v>
      </c>
      <c r="K75" s="56">
        <f>Assumptions!K384</f>
        <v>95300</v>
      </c>
      <c r="L75" s="56">
        <f>Assumptions!L384</f>
        <v>95300</v>
      </c>
      <c r="M75" s="56">
        <f>Assumptions!M384</f>
        <v>95300</v>
      </c>
      <c r="N75" s="56">
        <f>Assumptions!N384</f>
        <v>95300</v>
      </c>
      <c r="O75" s="56">
        <f>Assumptions!O384</f>
        <v>95300</v>
      </c>
      <c r="P75" s="56">
        <f>Assumptions!P384</f>
        <v>95300</v>
      </c>
      <c r="Q75" s="56">
        <f>Assumptions!Q384</f>
        <v>95300</v>
      </c>
      <c r="S75" s="48">
        <f>SUM(F75:Q75)</f>
        <v>1143600</v>
      </c>
      <c r="U75" s="48">
        <f>Assumptions!U384</f>
        <v>95300</v>
      </c>
      <c r="V75" s="48">
        <f>Assumptions!V384</f>
        <v>95300</v>
      </c>
      <c r="W75" s="48">
        <f>Assumptions!W384</f>
        <v>95300</v>
      </c>
      <c r="X75" s="48">
        <f>Assumptions!X384</f>
        <v>95300</v>
      </c>
      <c r="Y75" s="48">
        <f>Assumptions!Y384</f>
        <v>95300</v>
      </c>
      <c r="Z75" s="48">
        <f>Assumptions!Z384</f>
        <v>95300</v>
      </c>
      <c r="AA75" s="48">
        <f>Assumptions!AA384</f>
        <v>95300</v>
      </c>
      <c r="AB75" s="48">
        <f>Assumptions!AB384</f>
        <v>95300</v>
      </c>
      <c r="AC75" s="48">
        <f>Assumptions!AC384</f>
        <v>95300</v>
      </c>
      <c r="AD75" s="48">
        <f>Assumptions!AD384</f>
        <v>95300</v>
      </c>
      <c r="AE75" s="48">
        <f>Assumptions!AE384</f>
        <v>95300</v>
      </c>
      <c r="AF75" s="48">
        <f>Assumptions!AF384</f>
        <v>95300</v>
      </c>
      <c r="AH75" s="48">
        <f>SUM(U75:AF75)</f>
        <v>1143600</v>
      </c>
      <c r="AJ75" s="48">
        <f>Assumptions!AJ384</f>
        <v>95300</v>
      </c>
      <c r="AK75" s="48">
        <f>Assumptions!AK384</f>
        <v>95300</v>
      </c>
      <c r="AL75" s="48">
        <f>Assumptions!AL384</f>
        <v>95300</v>
      </c>
      <c r="AM75" s="48">
        <f>Assumptions!AM384</f>
        <v>95300</v>
      </c>
      <c r="AN75" s="48">
        <f>Assumptions!AN384</f>
        <v>95300</v>
      </c>
      <c r="AO75" s="48">
        <f>Assumptions!AO384</f>
        <v>95300</v>
      </c>
      <c r="AP75" s="48">
        <f>Assumptions!AP384</f>
        <v>95300</v>
      </c>
      <c r="AQ75" s="48">
        <f>Assumptions!AQ384</f>
        <v>95300</v>
      </c>
      <c r="AR75" s="48">
        <f>Assumptions!AR384</f>
        <v>95300</v>
      </c>
      <c r="AS75" s="48">
        <f>Assumptions!AS384</f>
        <v>95300</v>
      </c>
      <c r="AT75" s="48">
        <f>Assumptions!AT384</f>
        <v>95300</v>
      </c>
      <c r="AU75" s="48">
        <f>Assumptions!AU384</f>
        <v>95300</v>
      </c>
      <c r="AW75" s="48">
        <f>SUM(AJ75:AU75)</f>
        <v>1143600</v>
      </c>
      <c r="AY75" s="48">
        <f>Assumptions!AY384</f>
        <v>95300</v>
      </c>
      <c r="AZ75" s="48">
        <f>Assumptions!AZ384</f>
        <v>95300</v>
      </c>
      <c r="BA75" s="48">
        <f>Assumptions!BA384</f>
        <v>95300</v>
      </c>
      <c r="BB75" s="48">
        <f>Assumptions!BB384</f>
        <v>95300</v>
      </c>
      <c r="BC75" s="48">
        <f>Assumptions!BC384</f>
        <v>95300</v>
      </c>
      <c r="BD75" s="48">
        <f>Assumptions!BD384</f>
        <v>95300</v>
      </c>
      <c r="BE75" s="48">
        <f>Assumptions!BE384</f>
        <v>95300</v>
      </c>
      <c r="BF75" s="48">
        <f>Assumptions!BF384</f>
        <v>95300</v>
      </c>
      <c r="BG75" s="48">
        <f>Assumptions!BG384</f>
        <v>95300</v>
      </c>
      <c r="BH75" s="48">
        <f>Assumptions!BH384</f>
        <v>95300</v>
      </c>
      <c r="BI75" s="48">
        <f>Assumptions!BI384</f>
        <v>95300</v>
      </c>
      <c r="BJ75" s="48">
        <f>Assumptions!BJ384</f>
        <v>95300</v>
      </c>
      <c r="BL75" s="48">
        <f>SUM(AY75:BJ75)</f>
        <v>1143600</v>
      </c>
      <c r="BN75" s="48">
        <f>Assumptions!BN384</f>
        <v>95300</v>
      </c>
      <c r="BO75" s="48">
        <f>Assumptions!BO384</f>
        <v>95300</v>
      </c>
      <c r="BP75" s="48">
        <f>Assumptions!BP384</f>
        <v>95300</v>
      </c>
      <c r="BQ75" s="48">
        <f>Assumptions!BQ384</f>
        <v>95300</v>
      </c>
      <c r="BR75" s="48">
        <f>Assumptions!BR384</f>
        <v>95300</v>
      </c>
      <c r="BS75" s="48">
        <f>Assumptions!BS384</f>
        <v>95300</v>
      </c>
      <c r="BT75" s="48">
        <f>Assumptions!BT384</f>
        <v>95300</v>
      </c>
      <c r="BU75" s="48">
        <f>Assumptions!BU384</f>
        <v>95300</v>
      </c>
      <c r="BV75" s="48">
        <f>Assumptions!BV384</f>
        <v>95300</v>
      </c>
      <c r="BW75" s="48">
        <f>Assumptions!BW384</f>
        <v>95300</v>
      </c>
      <c r="BX75" s="48">
        <f>Assumptions!BX384</f>
        <v>95300</v>
      </c>
      <c r="BY75" s="48">
        <f>Assumptions!BY384</f>
        <v>95300</v>
      </c>
      <c r="CA75" s="48">
        <f>SUM(BN75:BY75)</f>
        <v>1143600</v>
      </c>
      <c r="CC75" s="48">
        <f>Assumptions!CC384</f>
        <v>95300</v>
      </c>
      <c r="CD75" s="48">
        <f>Assumptions!CD384</f>
        <v>95300</v>
      </c>
      <c r="CE75" s="48">
        <f>Assumptions!CE384</f>
        <v>95300</v>
      </c>
      <c r="CF75" s="48">
        <f>Assumptions!CF384</f>
        <v>95300</v>
      </c>
      <c r="CG75" s="48">
        <f>Assumptions!CG384</f>
        <v>95300</v>
      </c>
      <c r="CH75" s="48">
        <f>Assumptions!CH384</f>
        <v>95300</v>
      </c>
      <c r="CI75" s="48">
        <f>Assumptions!CI384</f>
        <v>95300</v>
      </c>
      <c r="CJ75" s="48">
        <f>Assumptions!CJ384</f>
        <v>95300</v>
      </c>
      <c r="CK75" s="48">
        <f>Assumptions!CK384</f>
        <v>95300</v>
      </c>
      <c r="CL75" s="48">
        <f>Assumptions!CL384</f>
        <v>95300</v>
      </c>
      <c r="CM75" s="48">
        <f>Assumptions!CM384</f>
        <v>95300</v>
      </c>
      <c r="CN75" s="48">
        <f>Assumptions!CN384</f>
        <v>95300</v>
      </c>
      <c r="CP75" s="48">
        <f>SUM(CC75:CN75)</f>
        <v>1143600</v>
      </c>
    </row>
    <row r="76" spans="1:16384" s="47" customFormat="1" x14ac:dyDescent="0.35"/>
    <row r="77" spans="1:16384" s="50" customFormat="1" x14ac:dyDescent="0.35">
      <c r="A77" s="50" t="s">
        <v>15</v>
      </c>
      <c r="C77" s="50">
        <f>SUM(C74:C76)</f>
        <v>1324600</v>
      </c>
      <c r="D77" s="50">
        <f>SUM(D74:D76)</f>
        <v>1330600</v>
      </c>
      <c r="F77" s="50">
        <f>SUM(F74:F76)</f>
        <v>106150</v>
      </c>
      <c r="G77" s="50">
        <f>SUM(G74:G76)</f>
        <v>115650</v>
      </c>
      <c r="H77" s="50">
        <f>SUM(H74:H76)</f>
        <v>112150</v>
      </c>
      <c r="I77" s="50">
        <f>SUM(I74:I76)</f>
        <v>114150</v>
      </c>
      <c r="J77" s="50">
        <f t="shared" ref="J77:O77" si="97">SUM(J74:J76)</f>
        <v>120650</v>
      </c>
      <c r="K77" s="50">
        <f t="shared" si="97"/>
        <v>120650</v>
      </c>
      <c r="L77" s="50">
        <f t="shared" si="97"/>
        <v>118650</v>
      </c>
      <c r="M77" s="50">
        <f t="shared" si="97"/>
        <v>113650</v>
      </c>
      <c r="N77" s="50">
        <f t="shared" si="97"/>
        <v>113650</v>
      </c>
      <c r="O77" s="50">
        <f t="shared" si="97"/>
        <v>113650</v>
      </c>
      <c r="P77" s="50">
        <f>SUM(P74:P76)</f>
        <v>107650</v>
      </c>
      <c r="Q77" s="63">
        <f>SUM(Q74:Q76)</f>
        <v>105900</v>
      </c>
      <c r="S77" s="50">
        <f>SUM(S74:S76)</f>
        <v>1362550</v>
      </c>
      <c r="U77" s="50">
        <f>SUM(U74:U76)</f>
        <v>106914.22018348624</v>
      </c>
      <c r="V77" s="50">
        <f>SUM(V74:V76)</f>
        <v>117268.34862385321</v>
      </c>
      <c r="W77" s="50">
        <f>SUM(W74:W76)</f>
        <v>113453.66972477065</v>
      </c>
      <c r="X77" s="50">
        <f>SUM(X74:X76)</f>
        <v>115633.48623853212</v>
      </c>
      <c r="Y77" s="50">
        <f t="shared" ref="Y77:AF77" si="98">SUM(Y74:Y76)</f>
        <v>122717.88990825688</v>
      </c>
      <c r="Z77" s="50">
        <f t="shared" si="98"/>
        <v>122717.88990825688</v>
      </c>
      <c r="AA77" s="50">
        <f t="shared" si="98"/>
        <v>120538.07339449541</v>
      </c>
      <c r="AB77" s="50">
        <f t="shared" si="98"/>
        <v>115088.53211009175</v>
      </c>
      <c r="AC77" s="50">
        <f t="shared" si="98"/>
        <v>115088.53211009175</v>
      </c>
      <c r="AD77" s="50">
        <f t="shared" si="98"/>
        <v>115088.53211009175</v>
      </c>
      <c r="AE77" s="50">
        <f t="shared" si="98"/>
        <v>108549.08256880734</v>
      </c>
      <c r="AF77" s="50">
        <f t="shared" si="98"/>
        <v>106641.74311926606</v>
      </c>
      <c r="AH77" s="50">
        <f>SUM(AH74:AH76)</f>
        <v>1379700</v>
      </c>
      <c r="AJ77" s="50">
        <f>SUM(AJ74:AJ76)</f>
        <v>107377.43119266056</v>
      </c>
      <c r="AK77" s="50">
        <f>SUM(AK74:AK76)</f>
        <v>118249.26605504588</v>
      </c>
      <c r="AL77" s="50">
        <f>SUM(AL74:AL76)</f>
        <v>114243.85321100918</v>
      </c>
      <c r="AM77" s="50">
        <f>SUM(AM74:AM76)</f>
        <v>116532.66055045872</v>
      </c>
      <c r="AN77" s="50">
        <f t="shared" ref="AN77:AU77" si="99">SUM(AN74:AN76)</f>
        <v>123971.28440366974</v>
      </c>
      <c r="AO77" s="50">
        <f t="shared" si="99"/>
        <v>123971.28440366974</v>
      </c>
      <c r="AP77" s="50">
        <f t="shared" si="99"/>
        <v>121682.47706422019</v>
      </c>
      <c r="AQ77" s="50">
        <f t="shared" si="99"/>
        <v>115960.45871559634</v>
      </c>
      <c r="AR77" s="50">
        <f t="shared" si="99"/>
        <v>115960.45871559634</v>
      </c>
      <c r="AS77" s="50">
        <f t="shared" si="99"/>
        <v>115960.45871559634</v>
      </c>
      <c r="AT77" s="50">
        <f t="shared" si="99"/>
        <v>109094.03669724771</v>
      </c>
      <c r="AU77" s="50">
        <f t="shared" si="99"/>
        <v>107091.33027522935</v>
      </c>
      <c r="AW77" s="50">
        <f>SUM(AW74:AW76)</f>
        <v>1390095</v>
      </c>
      <c r="AY77" s="50">
        <f>SUM(AY74:AY76)</f>
        <v>107863.80275229359</v>
      </c>
      <c r="AZ77" s="50">
        <f>SUM(AZ74:AZ76)</f>
        <v>119279.22935779816</v>
      </c>
      <c r="BA77" s="50">
        <f>SUM(BA74:BA76)</f>
        <v>115073.54587155963</v>
      </c>
      <c r="BB77" s="50">
        <f>SUM(BB74:BB76)</f>
        <v>117476.79357798166</v>
      </c>
      <c r="BC77" s="50">
        <f t="shared" ref="BC77:BJ77" si="100">SUM(BC74:BC76)</f>
        <v>125287.34862385322</v>
      </c>
      <c r="BD77" s="50">
        <f t="shared" si="100"/>
        <v>125287.34862385322</v>
      </c>
      <c r="BE77" s="50">
        <f t="shared" si="100"/>
        <v>122884.10091743121</v>
      </c>
      <c r="BF77" s="50">
        <f t="shared" si="100"/>
        <v>116875.98165137615</v>
      </c>
      <c r="BG77" s="50">
        <f t="shared" si="100"/>
        <v>116875.98165137615</v>
      </c>
      <c r="BH77" s="50">
        <f t="shared" si="100"/>
        <v>116875.98165137615</v>
      </c>
      <c r="BI77" s="50">
        <f t="shared" si="100"/>
        <v>109666.23853211009</v>
      </c>
      <c r="BJ77" s="50">
        <f t="shared" si="100"/>
        <v>107563.39678899082</v>
      </c>
      <c r="BL77" s="50">
        <f>SUM(BL74:BL76)</f>
        <v>1401009.75</v>
      </c>
      <c r="BN77" s="50">
        <f>SUM(BN74:BN76)</f>
        <v>108374.49288990826</v>
      </c>
      <c r="BO77" s="50">
        <f>SUM(BO74:BO76)</f>
        <v>120360.69082568807</v>
      </c>
      <c r="BP77" s="50">
        <f>SUM(BP74:BP76)</f>
        <v>115944.72316513762</v>
      </c>
      <c r="BQ77" s="50">
        <f>SUM(BQ74:BQ76)</f>
        <v>118468.13325688074</v>
      </c>
      <c r="BR77" s="50">
        <f t="shared" ref="BR77:BY77" si="101">SUM(BR74:BR76)</f>
        <v>126669.21605504588</v>
      </c>
      <c r="BS77" s="50">
        <f t="shared" si="101"/>
        <v>126669.21605504588</v>
      </c>
      <c r="BT77" s="50">
        <f t="shared" si="101"/>
        <v>124145.80596330276</v>
      </c>
      <c r="BU77" s="50">
        <f t="shared" si="101"/>
        <v>117837.28073394496</v>
      </c>
      <c r="BV77" s="50">
        <f t="shared" si="101"/>
        <v>117837.28073394496</v>
      </c>
      <c r="BW77" s="50">
        <f t="shared" si="101"/>
        <v>117837.28073394496</v>
      </c>
      <c r="BX77" s="50">
        <f t="shared" si="101"/>
        <v>110267.0504587156</v>
      </c>
      <c r="BY77" s="50">
        <f t="shared" si="101"/>
        <v>108059.06662844037</v>
      </c>
      <c r="CA77" s="50">
        <f>SUM(CA74:CA76)</f>
        <v>1412470.2375</v>
      </c>
      <c r="CC77" s="50">
        <f>SUM(CC74:CC76)</f>
        <v>108910.71753440367</v>
      </c>
      <c r="CD77" s="50">
        <f>SUM(CD74:CD76)</f>
        <v>121496.22536697247</v>
      </c>
      <c r="CE77" s="50">
        <f>SUM(CE74:CE76)</f>
        <v>116859.45932339449</v>
      </c>
      <c r="CF77" s="50">
        <f>SUM(CF74:CF76)</f>
        <v>119509.03991972478</v>
      </c>
      <c r="CG77" s="50">
        <f t="shared" ref="CG77:CN77" si="102">SUM(CG74:CG76)</f>
        <v>128120.17685779819</v>
      </c>
      <c r="CH77" s="50">
        <f t="shared" si="102"/>
        <v>128120.17685779819</v>
      </c>
      <c r="CI77" s="50">
        <f t="shared" si="102"/>
        <v>125470.5962614679</v>
      </c>
      <c r="CJ77" s="50">
        <f t="shared" si="102"/>
        <v>118846.6447706422</v>
      </c>
      <c r="CK77" s="50">
        <f t="shared" si="102"/>
        <v>118846.6447706422</v>
      </c>
      <c r="CL77" s="50">
        <f t="shared" si="102"/>
        <v>118846.6447706422</v>
      </c>
      <c r="CM77" s="50">
        <f t="shared" si="102"/>
        <v>110897.90298165138</v>
      </c>
      <c r="CN77" s="50">
        <f t="shared" si="102"/>
        <v>108579.51995986239</v>
      </c>
      <c r="CP77" s="50">
        <f>SUM(CP74:CP76)</f>
        <v>1424503.7493750001</v>
      </c>
    </row>
    <row r="78" spans="1:16384" s="47" customFormat="1" x14ac:dyDescent="0.35"/>
    <row r="79" spans="1:16384" s="46" customFormat="1" x14ac:dyDescent="0.35">
      <c r="A79" s="46" t="s">
        <v>133</v>
      </c>
      <c r="B79" s="54"/>
      <c r="C79" s="54">
        <f>C68-C77</f>
        <v>7996578.125</v>
      </c>
      <c r="D79" s="54">
        <f>D68-D77</f>
        <v>5940578.125</v>
      </c>
      <c r="E79" s="54"/>
      <c r="F79" s="54">
        <f t="shared" ref="F79:Q79" si="103">F68-F77</f>
        <v>168237</v>
      </c>
      <c r="G79" s="54">
        <f t="shared" si="103"/>
        <v>589396</v>
      </c>
      <c r="H79" s="54">
        <f t="shared" si="103"/>
        <v>427269</v>
      </c>
      <c r="I79" s="54">
        <f t="shared" si="103"/>
        <v>519913</v>
      </c>
      <c r="J79" s="54">
        <f t="shared" si="103"/>
        <v>800216</v>
      </c>
      <c r="K79" s="54">
        <f t="shared" si="103"/>
        <v>800216</v>
      </c>
      <c r="L79" s="54">
        <f t="shared" si="103"/>
        <v>734242</v>
      </c>
      <c r="M79" s="54">
        <f t="shared" si="103"/>
        <v>517752</v>
      </c>
      <c r="N79" s="54">
        <f t="shared" si="103"/>
        <v>517752</v>
      </c>
      <c r="O79" s="54">
        <f t="shared" si="103"/>
        <v>517752</v>
      </c>
      <c r="P79" s="54">
        <f t="shared" si="103"/>
        <v>258720</v>
      </c>
      <c r="Q79" s="54">
        <f t="shared" si="103"/>
        <v>177656.5</v>
      </c>
      <c r="R79" s="54"/>
      <c r="S79" s="54">
        <f>S68-S77</f>
        <v>6029121.5</v>
      </c>
      <c r="T79" s="54"/>
      <c r="U79" s="54">
        <f>U68-U77</f>
        <v>225194.54678899085</v>
      </c>
      <c r="V79" s="54">
        <f>V68-V77</f>
        <v>673756.09908256889</v>
      </c>
      <c r="W79" s="54">
        <f>W68-W77</f>
        <v>508496.57981651375</v>
      </c>
      <c r="X79" s="54">
        <f>X68-X77</f>
        <v>602930.59082568821</v>
      </c>
      <c r="Y79" s="54">
        <f t="shared" ref="Y79:AF79" si="104">Y68-Y77</f>
        <v>909841.12660550466</v>
      </c>
      <c r="Z79" s="54">
        <f t="shared" si="104"/>
        <v>909841.12660550466</v>
      </c>
      <c r="AA79" s="54">
        <f t="shared" si="104"/>
        <v>815407.11559633038</v>
      </c>
      <c r="AB79" s="54">
        <f t="shared" si="104"/>
        <v>579322.08807339461</v>
      </c>
      <c r="AC79" s="54">
        <f t="shared" si="104"/>
        <v>579322.08807339461</v>
      </c>
      <c r="AD79" s="54">
        <f t="shared" si="104"/>
        <v>579322.08807339461</v>
      </c>
      <c r="AE79" s="54">
        <f t="shared" si="104"/>
        <v>296020.0550458717</v>
      </c>
      <c r="AF79" s="54">
        <f t="shared" si="104"/>
        <v>213390.29541284411</v>
      </c>
      <c r="AG79" s="54"/>
      <c r="AH79" s="54">
        <f>AH68-AH77</f>
        <v>6892843.8000000026</v>
      </c>
      <c r="AI79" s="54"/>
      <c r="AJ79" s="54">
        <f>AJ68-AJ77</f>
        <v>245261.77412844045</v>
      </c>
      <c r="AK79" s="54">
        <f>AK68-AK77</f>
        <v>716251.40403669723</v>
      </c>
      <c r="AL79" s="54">
        <f>AL68-AL77</f>
        <v>542728.90880733938</v>
      </c>
      <c r="AM79" s="54">
        <f>AM68-AM77</f>
        <v>641884.62036697252</v>
      </c>
      <c r="AN79" s="54">
        <f t="shared" ref="AN79:AU79" si="105">AN68-AN77</f>
        <v>964140.68293578026</v>
      </c>
      <c r="AO79" s="54">
        <f t="shared" si="105"/>
        <v>964140.68293578026</v>
      </c>
      <c r="AP79" s="54">
        <f t="shared" si="105"/>
        <v>864984.97137614689</v>
      </c>
      <c r="AQ79" s="54">
        <f t="shared" si="105"/>
        <v>617095.69247706432</v>
      </c>
      <c r="AR79" s="54">
        <f t="shared" si="105"/>
        <v>617095.69247706432</v>
      </c>
      <c r="AS79" s="54">
        <f t="shared" si="105"/>
        <v>617095.69247706432</v>
      </c>
      <c r="AT79" s="54">
        <f t="shared" si="105"/>
        <v>319628.55779816519</v>
      </c>
      <c r="AU79" s="54">
        <f t="shared" si="105"/>
        <v>232867.31018348626</v>
      </c>
      <c r="AV79" s="54"/>
      <c r="AW79" s="54">
        <f>AW68-AW77</f>
        <v>7343175.9900000021</v>
      </c>
      <c r="AX79" s="54"/>
      <c r="AY79" s="54">
        <f>AY68-AY77</f>
        <v>266332.36283486249</v>
      </c>
      <c r="AZ79" s="54">
        <f>AZ68-AZ77</f>
        <v>760871.47423853213</v>
      </c>
      <c r="BA79" s="54">
        <f>BA68-BA77</f>
        <v>578672.85424770648</v>
      </c>
      <c r="BB79" s="54">
        <f>BB68-BB77</f>
        <v>682786.35138532124</v>
      </c>
      <c r="BC79" s="54">
        <f t="shared" ref="BC79:BJ79" si="106">BC68-BC77</f>
        <v>1021155.2170825691</v>
      </c>
      <c r="BD79" s="54">
        <f t="shared" si="106"/>
        <v>1021155.2170825691</v>
      </c>
      <c r="BE79" s="54">
        <f t="shared" si="106"/>
        <v>917041.7199449545</v>
      </c>
      <c r="BF79" s="54">
        <f t="shared" si="106"/>
        <v>656757.97710091749</v>
      </c>
      <c r="BG79" s="54">
        <f t="shared" si="106"/>
        <v>656757.97710091749</v>
      </c>
      <c r="BH79" s="54">
        <f t="shared" si="106"/>
        <v>656757.97710091749</v>
      </c>
      <c r="BI79" s="54">
        <f t="shared" si="106"/>
        <v>344417.48568807344</v>
      </c>
      <c r="BJ79" s="54">
        <f t="shared" si="106"/>
        <v>253318.17569266062</v>
      </c>
      <c r="BK79" s="54"/>
      <c r="BL79" s="54">
        <f>BL68-BL77</f>
        <v>7816024.7895</v>
      </c>
      <c r="BM79" s="54"/>
      <c r="BN79" s="54">
        <f>BN68-BN77</f>
        <v>288456.48097660567</v>
      </c>
      <c r="BO79" s="54">
        <f>BO68-BO77</f>
        <v>807722.54795045883</v>
      </c>
      <c r="BP79" s="54">
        <f>BP68-BP77</f>
        <v>616413.99696009175</v>
      </c>
      <c r="BQ79" s="54">
        <f>BQ68-BQ77</f>
        <v>725733.16895458731</v>
      </c>
      <c r="BR79" s="54">
        <f t="shared" ref="BR79:BY79" si="107">BR68-BR77</f>
        <v>1081020.4779366977</v>
      </c>
      <c r="BS79" s="54">
        <f t="shared" si="107"/>
        <v>1081020.4779366977</v>
      </c>
      <c r="BT79" s="54">
        <f t="shared" si="107"/>
        <v>971701.30594220222</v>
      </c>
      <c r="BU79" s="54">
        <f t="shared" si="107"/>
        <v>698403.37595596362</v>
      </c>
      <c r="BV79" s="54">
        <f t="shared" si="107"/>
        <v>698403.37595596362</v>
      </c>
      <c r="BW79" s="54">
        <f t="shared" si="107"/>
        <v>698403.37595596362</v>
      </c>
      <c r="BX79" s="54">
        <f t="shared" si="107"/>
        <v>370445.85997247725</v>
      </c>
      <c r="BY79" s="54">
        <f t="shared" si="107"/>
        <v>274791.58447729365</v>
      </c>
      <c r="BZ79" s="54"/>
      <c r="CA79" s="54">
        <f>CA68-CA77</f>
        <v>8312516.0289750015</v>
      </c>
      <c r="CB79" s="54"/>
      <c r="CC79" s="54">
        <f>CC68-CC77</f>
        <v>311686.80502543587</v>
      </c>
      <c r="CD79" s="54">
        <f>CD68-CD77</f>
        <v>856916.17534798186</v>
      </c>
      <c r="CE79" s="54">
        <f>CE68-CE77</f>
        <v>656042.1968080966</v>
      </c>
      <c r="CF79" s="54">
        <f>CF68-CF77</f>
        <v>770827.32740231708</v>
      </c>
      <c r="CG79" s="54">
        <f t="shared" ref="CG79:CN79" si="108">CG68-CG77</f>
        <v>1143879.0018335327</v>
      </c>
      <c r="CH79" s="54">
        <f t="shared" si="108"/>
        <v>1143879.0018335327</v>
      </c>
      <c r="CI79" s="54">
        <f t="shared" si="108"/>
        <v>1029093.8712393123</v>
      </c>
      <c r="CJ79" s="54">
        <f t="shared" si="108"/>
        <v>742131.04475376161</v>
      </c>
      <c r="CK79" s="54">
        <f t="shared" si="108"/>
        <v>742131.04475376161</v>
      </c>
      <c r="CL79" s="54">
        <f t="shared" si="108"/>
        <v>742131.04475376161</v>
      </c>
      <c r="CM79" s="54">
        <f t="shared" si="108"/>
        <v>397775.65297110111</v>
      </c>
      <c r="CN79" s="54">
        <f t="shared" si="108"/>
        <v>297338.66370115854</v>
      </c>
      <c r="CO79" s="54"/>
      <c r="CP79" s="54">
        <f>CP68-CP77</f>
        <v>8833831.8304237518</v>
      </c>
      <c r="CQ79" s="54"/>
    </row>
    <row r="80" spans="1:16384" s="47" customFormat="1" x14ac:dyDescent="0.35"/>
    <row r="81" spans="1:95" s="47" customFormat="1" x14ac:dyDescent="0.35">
      <c r="A81" s="47" t="s">
        <v>120</v>
      </c>
      <c r="C81" s="47">
        <f>Assumptions!C403</f>
        <v>0</v>
      </c>
      <c r="D81" s="47">
        <f>Assumptions!D403</f>
        <v>0</v>
      </c>
      <c r="F81" s="47">
        <f>Assumptions!F403</f>
        <v>0</v>
      </c>
      <c r="G81" s="47">
        <f>Assumptions!G403</f>
        <v>0</v>
      </c>
      <c r="H81" s="47">
        <f>Assumptions!H403</f>
        <v>0</v>
      </c>
      <c r="I81" s="47">
        <f>Assumptions!I403</f>
        <v>0</v>
      </c>
      <c r="J81" s="47">
        <f>Assumptions!J403</f>
        <v>0</v>
      </c>
      <c r="K81" s="47">
        <f>Assumptions!K403</f>
        <v>0</v>
      </c>
      <c r="L81" s="47">
        <f>Assumptions!L403</f>
        <v>0</v>
      </c>
      <c r="M81" s="47">
        <f>Assumptions!M403</f>
        <v>0</v>
      </c>
      <c r="N81" s="47">
        <f>Assumptions!N403</f>
        <v>0</v>
      </c>
      <c r="O81" s="47">
        <f>Assumptions!O403</f>
        <v>0</v>
      </c>
      <c r="P81" s="47">
        <f>Assumptions!P403</f>
        <v>0</v>
      </c>
      <c r="Q81" s="47">
        <f>Assumptions!Q403</f>
        <v>0</v>
      </c>
      <c r="S81" s="47">
        <f>SUM(F81:Q81)</f>
        <v>0</v>
      </c>
      <c r="U81" s="47">
        <f>Assumptions!U403</f>
        <v>0</v>
      </c>
      <c r="V81" s="47">
        <f>Assumptions!V403</f>
        <v>0</v>
      </c>
      <c r="W81" s="47">
        <f>Assumptions!W403</f>
        <v>0</v>
      </c>
      <c r="X81" s="47">
        <f>Assumptions!X403</f>
        <v>0</v>
      </c>
      <c r="Y81" s="47">
        <f>Assumptions!Y403</f>
        <v>0</v>
      </c>
      <c r="Z81" s="47">
        <f>Assumptions!Z403</f>
        <v>0</v>
      </c>
      <c r="AA81" s="47">
        <f>Assumptions!AA403</f>
        <v>0</v>
      </c>
      <c r="AB81" s="47">
        <f>Assumptions!AB403</f>
        <v>0</v>
      </c>
      <c r="AC81" s="47">
        <f>Assumptions!AC403</f>
        <v>0</v>
      </c>
      <c r="AD81" s="47">
        <f>Assumptions!AD403</f>
        <v>0</v>
      </c>
      <c r="AE81" s="47">
        <f>Assumptions!AE403</f>
        <v>0</v>
      </c>
      <c r="AF81" s="47">
        <f>Assumptions!AF403</f>
        <v>0</v>
      </c>
      <c r="AH81" s="47">
        <f>SUM(U81:AF81)</f>
        <v>0</v>
      </c>
      <c r="AJ81" s="47">
        <f>Assumptions!AJ403</f>
        <v>0</v>
      </c>
      <c r="AK81" s="47">
        <f>Assumptions!AK403</f>
        <v>0</v>
      </c>
      <c r="AL81" s="47">
        <f>Assumptions!AL403</f>
        <v>0</v>
      </c>
      <c r="AM81" s="47">
        <f>Assumptions!AM403</f>
        <v>0</v>
      </c>
      <c r="AN81" s="47">
        <f>Assumptions!AN403</f>
        <v>0</v>
      </c>
      <c r="AO81" s="47">
        <f>Assumptions!AO403</f>
        <v>0</v>
      </c>
      <c r="AP81" s="47">
        <f>Assumptions!AP403</f>
        <v>0</v>
      </c>
      <c r="AQ81" s="47">
        <f>Assumptions!AQ403</f>
        <v>0</v>
      </c>
      <c r="AR81" s="47">
        <f>Assumptions!AR403</f>
        <v>0</v>
      </c>
      <c r="AS81" s="47">
        <f>Assumptions!AS403</f>
        <v>0</v>
      </c>
      <c r="AT81" s="47">
        <f>Assumptions!AT403</f>
        <v>0</v>
      </c>
      <c r="AU81" s="47">
        <f>Assumptions!AU403</f>
        <v>0</v>
      </c>
      <c r="AW81" s="47">
        <f>SUM(AJ81:AU81)</f>
        <v>0</v>
      </c>
      <c r="AY81" s="47">
        <f>Assumptions!AY403</f>
        <v>0</v>
      </c>
      <c r="AZ81" s="47">
        <f>Assumptions!AZ403</f>
        <v>0</v>
      </c>
      <c r="BA81" s="47">
        <f>Assumptions!BA403</f>
        <v>0</v>
      </c>
      <c r="BB81" s="47">
        <f>Assumptions!BB403</f>
        <v>0</v>
      </c>
      <c r="BC81" s="47">
        <f>Assumptions!BC403</f>
        <v>0</v>
      </c>
      <c r="BD81" s="47">
        <f>Assumptions!BD403</f>
        <v>0</v>
      </c>
      <c r="BE81" s="47">
        <f>Assumptions!BE403</f>
        <v>0</v>
      </c>
      <c r="BF81" s="47">
        <f>Assumptions!BF403</f>
        <v>0</v>
      </c>
      <c r="BG81" s="47">
        <f>Assumptions!BG403</f>
        <v>0</v>
      </c>
      <c r="BH81" s="47">
        <f>Assumptions!BH403</f>
        <v>0</v>
      </c>
      <c r="BI81" s="47">
        <f>Assumptions!BI403</f>
        <v>0</v>
      </c>
      <c r="BJ81" s="47">
        <f>Assumptions!BJ403</f>
        <v>0</v>
      </c>
      <c r="BL81" s="47">
        <f>SUM(AY81:BJ81)</f>
        <v>0</v>
      </c>
      <c r="BN81" s="47">
        <f>Assumptions!BN403</f>
        <v>0</v>
      </c>
      <c r="BO81" s="47">
        <f>Assumptions!BO403</f>
        <v>0</v>
      </c>
      <c r="BP81" s="47">
        <f>Assumptions!BP403</f>
        <v>0</v>
      </c>
      <c r="BQ81" s="47">
        <f>Assumptions!BQ403</f>
        <v>0</v>
      </c>
      <c r="BR81" s="47">
        <f>Assumptions!BR403</f>
        <v>0</v>
      </c>
      <c r="BS81" s="47">
        <f>Assumptions!BS403</f>
        <v>0</v>
      </c>
      <c r="BT81" s="47">
        <f>Assumptions!BT403</f>
        <v>0</v>
      </c>
      <c r="BU81" s="47">
        <f>Assumptions!BU403</f>
        <v>0</v>
      </c>
      <c r="BV81" s="47">
        <f>Assumptions!BV403</f>
        <v>0</v>
      </c>
      <c r="BW81" s="47">
        <f>Assumptions!BW403</f>
        <v>0</v>
      </c>
      <c r="BX81" s="47">
        <f>Assumptions!BX403</f>
        <v>0</v>
      </c>
      <c r="BY81" s="47">
        <f>Assumptions!BY403</f>
        <v>0</v>
      </c>
      <c r="CA81" s="47">
        <f>SUM(BN81:BY81)</f>
        <v>0</v>
      </c>
      <c r="CC81" s="47">
        <f>Assumptions!CC403</f>
        <v>0</v>
      </c>
      <c r="CD81" s="47">
        <f>Assumptions!CD403</f>
        <v>0</v>
      </c>
      <c r="CE81" s="47">
        <f>Assumptions!CE403</f>
        <v>0</v>
      </c>
      <c r="CF81" s="47">
        <f>Assumptions!CF403</f>
        <v>0</v>
      </c>
      <c r="CG81" s="47">
        <f>Assumptions!CG403</f>
        <v>0</v>
      </c>
      <c r="CH81" s="47">
        <f>Assumptions!CH403</f>
        <v>0</v>
      </c>
      <c r="CI81" s="47">
        <f>Assumptions!CI403</f>
        <v>0</v>
      </c>
      <c r="CJ81" s="47">
        <f>Assumptions!CJ403</f>
        <v>0</v>
      </c>
      <c r="CK81" s="47">
        <f>Assumptions!CK403</f>
        <v>0</v>
      </c>
      <c r="CL81" s="47">
        <f>Assumptions!CL403</f>
        <v>0</v>
      </c>
      <c r="CM81" s="47">
        <f>Assumptions!CM403</f>
        <v>0</v>
      </c>
      <c r="CN81" s="47">
        <f>Assumptions!CN403</f>
        <v>0</v>
      </c>
      <c r="CP81" s="47">
        <f>SUM(CC81:CN81)</f>
        <v>0</v>
      </c>
    </row>
    <row r="82" spans="1:95" s="47" customFormat="1" x14ac:dyDescent="0.35">
      <c r="A82" s="47" t="s">
        <v>132</v>
      </c>
      <c r="C82" s="47">
        <f>Assumptions!C412</f>
        <v>12000</v>
      </c>
      <c r="D82" s="47">
        <f>Assumptions!D412</f>
        <v>90000</v>
      </c>
      <c r="F82" s="55">
        <f>Assumptions!F412</f>
        <v>0</v>
      </c>
      <c r="G82" s="55">
        <f>Assumptions!G412</f>
        <v>0</v>
      </c>
      <c r="H82" s="47">
        <f>Assumptions!H412</f>
        <v>0</v>
      </c>
      <c r="I82" s="47">
        <f>Assumptions!I412</f>
        <v>0</v>
      </c>
      <c r="J82" s="47">
        <f>Assumptions!J412</f>
        <v>0</v>
      </c>
      <c r="K82" s="47">
        <f>Assumptions!K412</f>
        <v>0</v>
      </c>
      <c r="L82" s="47">
        <f>Assumptions!L412</f>
        <v>0</v>
      </c>
      <c r="M82" s="47">
        <f>Assumptions!M412</f>
        <v>0</v>
      </c>
      <c r="N82" s="47">
        <f>Assumptions!N412</f>
        <v>0</v>
      </c>
      <c r="O82" s="47">
        <f>Assumptions!O412</f>
        <v>0</v>
      </c>
      <c r="P82" s="47">
        <f>Assumptions!P412</f>
        <v>0</v>
      </c>
      <c r="Q82" s="47">
        <f>Assumptions!Q412</f>
        <v>0</v>
      </c>
      <c r="S82" s="47">
        <f>SUM(F82:Q82)</f>
        <v>0</v>
      </c>
      <c r="U82" s="47">
        <f>Assumptions!U412</f>
        <v>0</v>
      </c>
      <c r="V82" s="47">
        <f>Assumptions!V412</f>
        <v>0</v>
      </c>
      <c r="W82" s="47">
        <f>Assumptions!W412</f>
        <v>0</v>
      </c>
      <c r="X82" s="47">
        <f>Assumptions!X412</f>
        <v>0</v>
      </c>
      <c r="Y82" s="47">
        <f>Assumptions!Y412</f>
        <v>0</v>
      </c>
      <c r="Z82" s="47">
        <f>Assumptions!Z412</f>
        <v>0</v>
      </c>
      <c r="AA82" s="150">
        <f>Assumptions!AA412</f>
        <v>0</v>
      </c>
      <c r="AB82" s="47">
        <f>Assumptions!AB412</f>
        <v>0</v>
      </c>
      <c r="AC82" s="47">
        <f>Assumptions!AC412</f>
        <v>0</v>
      </c>
      <c r="AD82" s="47">
        <f>Assumptions!AD412</f>
        <v>0</v>
      </c>
      <c r="AE82" s="47">
        <f>Assumptions!AE412</f>
        <v>0</v>
      </c>
      <c r="AF82" s="47">
        <f>Assumptions!AF412</f>
        <v>0</v>
      </c>
      <c r="AH82" s="47">
        <f>SUM(U82:AF82)</f>
        <v>0</v>
      </c>
      <c r="AJ82" s="47">
        <f>Assumptions!AJ412</f>
        <v>0</v>
      </c>
      <c r="AK82" s="55">
        <f>Assumptions!AK412</f>
        <v>0</v>
      </c>
      <c r="AL82" s="47">
        <f>Assumptions!AL412</f>
        <v>0</v>
      </c>
      <c r="AM82" s="47">
        <f>Assumptions!AM412</f>
        <v>0</v>
      </c>
      <c r="AN82" s="47">
        <f>Assumptions!AN412</f>
        <v>0</v>
      </c>
      <c r="AO82" s="47">
        <f>Assumptions!AO412</f>
        <v>0</v>
      </c>
      <c r="AP82" s="47">
        <f>Assumptions!AP412</f>
        <v>0</v>
      </c>
      <c r="AQ82" s="47">
        <f>Assumptions!AQ412</f>
        <v>0</v>
      </c>
      <c r="AR82" s="47">
        <f>Assumptions!AR412</f>
        <v>0</v>
      </c>
      <c r="AS82" s="47">
        <f>Assumptions!AS412</f>
        <v>0</v>
      </c>
      <c r="AT82" s="47">
        <f>Assumptions!AT412</f>
        <v>0</v>
      </c>
      <c r="AU82" s="47">
        <f>Assumptions!AU412</f>
        <v>0</v>
      </c>
      <c r="AW82" s="47">
        <f>SUM(AJ82:AU82)</f>
        <v>0</v>
      </c>
      <c r="AY82" s="47">
        <f>Assumptions!AY412</f>
        <v>0</v>
      </c>
      <c r="AZ82" s="55">
        <f>Assumptions!AZ412</f>
        <v>0</v>
      </c>
      <c r="BA82" s="47">
        <f>Assumptions!BA412</f>
        <v>0</v>
      </c>
      <c r="BB82" s="47">
        <f>Assumptions!BB412</f>
        <v>0</v>
      </c>
      <c r="BC82" s="47">
        <f>Assumptions!BC412</f>
        <v>0</v>
      </c>
      <c r="BD82" s="47">
        <f>Assumptions!BD412</f>
        <v>0</v>
      </c>
      <c r="BE82" s="47">
        <f>Assumptions!BE412</f>
        <v>0</v>
      </c>
      <c r="BF82" s="47">
        <f>Assumptions!BF412</f>
        <v>0</v>
      </c>
      <c r="BG82" s="47">
        <f>Assumptions!BG412</f>
        <v>0</v>
      </c>
      <c r="BH82" s="47">
        <f>Assumptions!BH412</f>
        <v>0</v>
      </c>
      <c r="BI82" s="47">
        <f>Assumptions!BI412</f>
        <v>0</v>
      </c>
      <c r="BJ82" s="47">
        <f>Assumptions!BJ412</f>
        <v>0</v>
      </c>
      <c r="BL82" s="47">
        <f>SUM(AY82:BJ82)</f>
        <v>0</v>
      </c>
      <c r="BN82" s="47">
        <f>Assumptions!BN412</f>
        <v>0</v>
      </c>
      <c r="BO82" s="55">
        <f>Assumptions!BO412</f>
        <v>0</v>
      </c>
      <c r="BP82" s="47">
        <f>Assumptions!BP412</f>
        <v>0</v>
      </c>
      <c r="BQ82" s="47">
        <f>Assumptions!BQ412</f>
        <v>0</v>
      </c>
      <c r="BR82" s="47">
        <f>Assumptions!BR412</f>
        <v>0</v>
      </c>
      <c r="BS82" s="47">
        <f>Assumptions!BS412</f>
        <v>0</v>
      </c>
      <c r="BT82" s="47">
        <f>Assumptions!BT412</f>
        <v>0</v>
      </c>
      <c r="BU82" s="47">
        <f>Assumptions!BU412</f>
        <v>0</v>
      </c>
      <c r="BV82" s="47">
        <f>Assumptions!BV412</f>
        <v>0</v>
      </c>
      <c r="BW82" s="47">
        <f>Assumptions!BW412</f>
        <v>0</v>
      </c>
      <c r="BX82" s="47">
        <f>Assumptions!BX412</f>
        <v>0</v>
      </c>
      <c r="BY82" s="47">
        <f>Assumptions!BY412</f>
        <v>0</v>
      </c>
      <c r="CA82" s="47">
        <f>SUM(BN82:BY82)</f>
        <v>0</v>
      </c>
      <c r="CC82" s="47">
        <f>Assumptions!CC412</f>
        <v>0</v>
      </c>
      <c r="CD82" s="55">
        <f>Assumptions!CD412</f>
        <v>0</v>
      </c>
      <c r="CE82" s="47">
        <f>Assumptions!CE412</f>
        <v>0</v>
      </c>
      <c r="CF82" s="47">
        <f>Assumptions!CF412</f>
        <v>0</v>
      </c>
      <c r="CG82" s="47">
        <f>Assumptions!CG412</f>
        <v>0</v>
      </c>
      <c r="CH82" s="47">
        <f>Assumptions!CH412</f>
        <v>0</v>
      </c>
      <c r="CI82" s="47">
        <f>Assumptions!CI412</f>
        <v>0</v>
      </c>
      <c r="CJ82" s="47">
        <f>Assumptions!CJ412</f>
        <v>0</v>
      </c>
      <c r="CK82" s="47">
        <f>Assumptions!CK412</f>
        <v>0</v>
      </c>
      <c r="CL82" s="47">
        <f>Assumptions!CL412</f>
        <v>0</v>
      </c>
      <c r="CM82" s="47">
        <f>Assumptions!CM412</f>
        <v>0</v>
      </c>
      <c r="CN82" s="47">
        <f>Assumptions!CN412</f>
        <v>0</v>
      </c>
      <c r="CP82" s="47">
        <f>SUM(CC82:CN82)</f>
        <v>0</v>
      </c>
    </row>
    <row r="83" spans="1:95" s="47" customFormat="1" x14ac:dyDescent="0.35"/>
    <row r="84" spans="1:95" s="46" customFormat="1" x14ac:dyDescent="0.35">
      <c r="A84" s="46" t="s">
        <v>149</v>
      </c>
      <c r="B84" s="54"/>
      <c r="C84" s="54">
        <f>C79-C81-C82</f>
        <v>7984578.125</v>
      </c>
      <c r="D84" s="54">
        <f>D79-D81-D82</f>
        <v>5850578.125</v>
      </c>
      <c r="E84" s="54"/>
      <c r="F84" s="54">
        <f t="shared" ref="F84:Q84" si="109">F79-F81-F82</f>
        <v>168237</v>
      </c>
      <c r="G84" s="54">
        <f t="shared" si="109"/>
        <v>589396</v>
      </c>
      <c r="H84" s="54">
        <f t="shared" si="109"/>
        <v>427269</v>
      </c>
      <c r="I84" s="54">
        <f t="shared" si="109"/>
        <v>519913</v>
      </c>
      <c r="J84" s="54">
        <f t="shared" si="109"/>
        <v>800216</v>
      </c>
      <c r="K84" s="54">
        <f t="shared" si="109"/>
        <v>800216</v>
      </c>
      <c r="L84" s="54">
        <f t="shared" si="109"/>
        <v>734242</v>
      </c>
      <c r="M84" s="54">
        <f t="shared" si="109"/>
        <v>517752</v>
      </c>
      <c r="N84" s="54">
        <f t="shared" si="109"/>
        <v>517752</v>
      </c>
      <c r="O84" s="54">
        <f t="shared" si="109"/>
        <v>517752</v>
      </c>
      <c r="P84" s="54">
        <f t="shared" si="109"/>
        <v>258720</v>
      </c>
      <c r="Q84" s="54">
        <f t="shared" si="109"/>
        <v>177656.5</v>
      </c>
      <c r="R84" s="54"/>
      <c r="S84" s="54">
        <f>S79-S81-S82</f>
        <v>6029121.5</v>
      </c>
      <c r="T84" s="54"/>
      <c r="U84" s="54">
        <f>U79-U81-U82</f>
        <v>225194.54678899085</v>
      </c>
      <c r="V84" s="54">
        <f>V79-V81-V82</f>
        <v>673756.09908256889</v>
      </c>
      <c r="W84" s="54">
        <f>W79-W81-W82</f>
        <v>508496.57981651375</v>
      </c>
      <c r="X84" s="54">
        <f>X79-X81-X82</f>
        <v>602930.59082568821</v>
      </c>
      <c r="Y84" s="54">
        <f t="shared" ref="Y84:AF84" si="110">Y79-Y81-Y82</f>
        <v>909841.12660550466</v>
      </c>
      <c r="Z84" s="54">
        <f t="shared" si="110"/>
        <v>909841.12660550466</v>
      </c>
      <c r="AA84" s="54">
        <f t="shared" si="110"/>
        <v>815407.11559633038</v>
      </c>
      <c r="AB84" s="54">
        <f t="shared" si="110"/>
        <v>579322.08807339461</v>
      </c>
      <c r="AC84" s="54">
        <f t="shared" si="110"/>
        <v>579322.08807339461</v>
      </c>
      <c r="AD84" s="54">
        <f t="shared" si="110"/>
        <v>579322.08807339461</v>
      </c>
      <c r="AE84" s="54">
        <f t="shared" si="110"/>
        <v>296020.0550458717</v>
      </c>
      <c r="AF84" s="54">
        <f t="shared" si="110"/>
        <v>213390.29541284411</v>
      </c>
      <c r="AG84" s="54"/>
      <c r="AH84" s="54">
        <f>AH79-AH81-AH82</f>
        <v>6892843.8000000026</v>
      </c>
      <c r="AI84" s="54"/>
      <c r="AJ84" s="54">
        <f>AJ79-AJ81-AJ82</f>
        <v>245261.77412844045</v>
      </c>
      <c r="AK84" s="54">
        <f>AK79-AK81-AK82</f>
        <v>716251.40403669723</v>
      </c>
      <c r="AL84" s="54">
        <f>AL79-AL81-AL82</f>
        <v>542728.90880733938</v>
      </c>
      <c r="AM84" s="54">
        <f>AM79-AM81-AM82</f>
        <v>641884.62036697252</v>
      </c>
      <c r="AN84" s="54">
        <f t="shared" ref="AN84:AU84" si="111">AN79-AN81-AN82</f>
        <v>964140.68293578026</v>
      </c>
      <c r="AO84" s="54">
        <f t="shared" si="111"/>
        <v>964140.68293578026</v>
      </c>
      <c r="AP84" s="54">
        <f t="shared" si="111"/>
        <v>864984.97137614689</v>
      </c>
      <c r="AQ84" s="54">
        <f t="shared" si="111"/>
        <v>617095.69247706432</v>
      </c>
      <c r="AR84" s="54">
        <f t="shared" si="111"/>
        <v>617095.69247706432</v>
      </c>
      <c r="AS84" s="54">
        <f t="shared" si="111"/>
        <v>617095.69247706432</v>
      </c>
      <c r="AT84" s="54">
        <f t="shared" si="111"/>
        <v>319628.55779816519</v>
      </c>
      <c r="AU84" s="54">
        <f t="shared" si="111"/>
        <v>232867.31018348626</v>
      </c>
      <c r="AV84" s="54"/>
      <c r="AW84" s="54">
        <f>AW79-AW81-AW82</f>
        <v>7343175.9900000021</v>
      </c>
      <c r="AX84" s="54"/>
      <c r="AY84" s="54">
        <f>AY79-AY81-AY82</f>
        <v>266332.36283486249</v>
      </c>
      <c r="AZ84" s="54">
        <f>AZ79-AZ81-AZ82</f>
        <v>760871.47423853213</v>
      </c>
      <c r="BA84" s="54">
        <f>BA79-BA81-BA82</f>
        <v>578672.85424770648</v>
      </c>
      <c r="BB84" s="54">
        <f>BB79-BB81-BB82</f>
        <v>682786.35138532124</v>
      </c>
      <c r="BC84" s="54">
        <f t="shared" ref="BC84:BJ84" si="112">BC79-BC81-BC82</f>
        <v>1021155.2170825691</v>
      </c>
      <c r="BD84" s="54">
        <f t="shared" si="112"/>
        <v>1021155.2170825691</v>
      </c>
      <c r="BE84" s="54">
        <f t="shared" si="112"/>
        <v>917041.7199449545</v>
      </c>
      <c r="BF84" s="54">
        <f t="shared" si="112"/>
        <v>656757.97710091749</v>
      </c>
      <c r="BG84" s="54">
        <f t="shared" si="112"/>
        <v>656757.97710091749</v>
      </c>
      <c r="BH84" s="54">
        <f t="shared" si="112"/>
        <v>656757.97710091749</v>
      </c>
      <c r="BI84" s="54">
        <f t="shared" si="112"/>
        <v>344417.48568807344</v>
      </c>
      <c r="BJ84" s="54">
        <f t="shared" si="112"/>
        <v>253318.17569266062</v>
      </c>
      <c r="BK84" s="54"/>
      <c r="BL84" s="54">
        <f>BL79-BL81-BL82</f>
        <v>7816024.7895</v>
      </c>
      <c r="BM84" s="54"/>
      <c r="BN84" s="54">
        <f>BN79-BN81-BN82</f>
        <v>288456.48097660567</v>
      </c>
      <c r="BO84" s="54">
        <f>BO79-BO81-BO82</f>
        <v>807722.54795045883</v>
      </c>
      <c r="BP84" s="54">
        <f>BP79-BP81-BP82</f>
        <v>616413.99696009175</v>
      </c>
      <c r="BQ84" s="54">
        <f>BQ79-BQ81-BQ82</f>
        <v>725733.16895458731</v>
      </c>
      <c r="BR84" s="54">
        <f t="shared" ref="BR84:BY84" si="113">BR79-BR81-BR82</f>
        <v>1081020.4779366977</v>
      </c>
      <c r="BS84" s="54">
        <f t="shared" si="113"/>
        <v>1081020.4779366977</v>
      </c>
      <c r="BT84" s="54">
        <f t="shared" si="113"/>
        <v>971701.30594220222</v>
      </c>
      <c r="BU84" s="54">
        <f t="shared" si="113"/>
        <v>698403.37595596362</v>
      </c>
      <c r="BV84" s="54">
        <f t="shared" si="113"/>
        <v>698403.37595596362</v>
      </c>
      <c r="BW84" s="54">
        <f t="shared" si="113"/>
        <v>698403.37595596362</v>
      </c>
      <c r="BX84" s="54">
        <f t="shared" si="113"/>
        <v>370445.85997247725</v>
      </c>
      <c r="BY84" s="54">
        <f t="shared" si="113"/>
        <v>274791.58447729365</v>
      </c>
      <c r="BZ84" s="54"/>
      <c r="CA84" s="54">
        <f>CA79-CA81-CA82</f>
        <v>8312516.0289750015</v>
      </c>
      <c r="CB84" s="54"/>
      <c r="CC84" s="54">
        <f>CC79-CC81-CC82</f>
        <v>311686.80502543587</v>
      </c>
      <c r="CD84" s="54">
        <f>CD79-CD81-CD82</f>
        <v>856916.17534798186</v>
      </c>
      <c r="CE84" s="54">
        <f>CE79-CE81-CE82</f>
        <v>656042.1968080966</v>
      </c>
      <c r="CF84" s="54">
        <f>CF79-CF81-CF82</f>
        <v>770827.32740231708</v>
      </c>
      <c r="CG84" s="54">
        <f t="shared" ref="CG84:CN84" si="114">CG79-CG81-CG82</f>
        <v>1143879.0018335327</v>
      </c>
      <c r="CH84" s="54">
        <f t="shared" si="114"/>
        <v>1143879.0018335327</v>
      </c>
      <c r="CI84" s="54">
        <f t="shared" si="114"/>
        <v>1029093.8712393123</v>
      </c>
      <c r="CJ84" s="54">
        <f t="shared" si="114"/>
        <v>742131.04475376161</v>
      </c>
      <c r="CK84" s="54">
        <f t="shared" si="114"/>
        <v>742131.04475376161</v>
      </c>
      <c r="CL84" s="54">
        <f t="shared" si="114"/>
        <v>742131.04475376161</v>
      </c>
      <c r="CM84" s="54">
        <f t="shared" si="114"/>
        <v>397775.65297110111</v>
      </c>
      <c r="CN84" s="54">
        <f t="shared" si="114"/>
        <v>297338.66370115854</v>
      </c>
      <c r="CO84" s="54"/>
      <c r="CP84" s="54">
        <f>CP79-CP81-CP82</f>
        <v>8833831.8304237518</v>
      </c>
      <c r="CQ84" s="54"/>
    </row>
    <row r="85" spans="1:95" s="47" customFormat="1" x14ac:dyDescent="0.35"/>
    <row r="86" spans="1:95" s="47" customFormat="1" x14ac:dyDescent="0.35">
      <c r="A86" s="47" t="s">
        <v>134</v>
      </c>
      <c r="C86" s="47">
        <f>Assumptions!C421</f>
        <v>322109</v>
      </c>
      <c r="D86" s="47">
        <f>Assumptions!D421</f>
        <v>389202</v>
      </c>
      <c r="F86" s="47">
        <f>Assumptions!F421</f>
        <v>43032.65</v>
      </c>
      <c r="G86" s="47">
        <f>Assumptions!G421</f>
        <v>46283.709999999992</v>
      </c>
      <c r="H86" s="47">
        <f>Assumptions!H421</f>
        <v>52695.739999999991</v>
      </c>
      <c r="I86" s="47">
        <f>Assumptions!I421</f>
        <v>46579.82</v>
      </c>
      <c r="J86" s="47">
        <f>Assumptions!J421</f>
        <v>25396.770000000008</v>
      </c>
      <c r="K86" s="47">
        <f>Assumptions!K421</f>
        <v>28872.289999999979</v>
      </c>
      <c r="L86" s="47">
        <f>Assumptions!L421</f>
        <v>41930.559999999998</v>
      </c>
      <c r="M86" s="47">
        <f>Assumptions!M421</f>
        <v>41422.97</v>
      </c>
      <c r="N86" s="47">
        <f>Assumptions!N421</f>
        <v>43047.880000000019</v>
      </c>
      <c r="O86" s="47">
        <f>Assumptions!O421</f>
        <v>44334.539999999979</v>
      </c>
      <c r="P86" s="47">
        <f>Assumptions!P421</f>
        <v>45332.130000000005</v>
      </c>
      <c r="Q86" s="47">
        <f>Assumptions!Q421</f>
        <v>69370.94</v>
      </c>
      <c r="S86" s="47">
        <f>SUM(F86:Q86)</f>
        <v>528300</v>
      </c>
      <c r="U86" s="47">
        <f>Assumptions!U421</f>
        <v>43032.65</v>
      </c>
      <c r="V86" s="47">
        <f>Assumptions!V421</f>
        <v>46283.709999999992</v>
      </c>
      <c r="W86" s="47">
        <f>Assumptions!W421</f>
        <v>52695.739999999991</v>
      </c>
      <c r="X86" s="47">
        <f>Assumptions!X421</f>
        <v>46579.82</v>
      </c>
      <c r="Y86" s="47">
        <f>Assumptions!Y421</f>
        <v>25396.770000000008</v>
      </c>
      <c r="Z86" s="47">
        <f>Assumptions!Z421</f>
        <v>28872.289999999979</v>
      </c>
      <c r="AA86" s="150">
        <f>Assumptions!AA421</f>
        <v>41930.559999999998</v>
      </c>
      <c r="AB86" s="47">
        <f>Assumptions!AB421</f>
        <v>41422.97</v>
      </c>
      <c r="AC86" s="47">
        <f>Assumptions!AC421</f>
        <v>43047.880000000019</v>
      </c>
      <c r="AD86" s="47">
        <f>Assumptions!AD421</f>
        <v>44334.539999999979</v>
      </c>
      <c r="AE86" s="47">
        <f>Assumptions!AE421</f>
        <v>45332.130000000005</v>
      </c>
      <c r="AF86" s="47">
        <f>Assumptions!AF421</f>
        <v>69370.94</v>
      </c>
      <c r="AH86" s="47">
        <f>SUM(U86:AF86)</f>
        <v>528300</v>
      </c>
      <c r="AJ86" s="47">
        <f>Assumptions!AJ421</f>
        <v>43032.65</v>
      </c>
      <c r="AK86" s="47">
        <f>Assumptions!AK421</f>
        <v>46283.709999999992</v>
      </c>
      <c r="AL86" s="47">
        <f>Assumptions!AL421</f>
        <v>52695.739999999991</v>
      </c>
      <c r="AM86" s="47">
        <f>Assumptions!AM421</f>
        <v>46579.82</v>
      </c>
      <c r="AN86" s="47">
        <f>Assumptions!AN421</f>
        <v>25396.770000000008</v>
      </c>
      <c r="AO86" s="47">
        <f>Assumptions!AO421</f>
        <v>28872.289999999979</v>
      </c>
      <c r="AP86" s="47">
        <f>Assumptions!AP421</f>
        <v>41930.559999999998</v>
      </c>
      <c r="AQ86" s="47">
        <f>Assumptions!AQ421</f>
        <v>41422.97</v>
      </c>
      <c r="AR86" s="47">
        <f>Assumptions!AR421</f>
        <v>43047.880000000019</v>
      </c>
      <c r="AS86" s="47">
        <f>Assumptions!AS421</f>
        <v>44334.539999999979</v>
      </c>
      <c r="AT86" s="47">
        <f>Assumptions!AT421</f>
        <v>45332.130000000005</v>
      </c>
      <c r="AU86" s="47">
        <f>Assumptions!AU421</f>
        <v>69370.94</v>
      </c>
      <c r="AW86" s="47">
        <f>SUM(AJ86:AU86)</f>
        <v>528300</v>
      </c>
      <c r="AY86" s="47">
        <f>Assumptions!AY421</f>
        <v>43032.65</v>
      </c>
      <c r="AZ86" s="47">
        <f>Assumptions!AZ421</f>
        <v>46283.709999999992</v>
      </c>
      <c r="BA86" s="47">
        <f>Assumptions!BA421</f>
        <v>52695.739999999991</v>
      </c>
      <c r="BB86" s="47">
        <f>Assumptions!BB421</f>
        <v>46579.82</v>
      </c>
      <c r="BC86" s="47">
        <f>Assumptions!BC421</f>
        <v>25396.770000000008</v>
      </c>
      <c r="BD86" s="47">
        <f>Assumptions!BD421</f>
        <v>28872.289999999979</v>
      </c>
      <c r="BE86" s="47">
        <f>Assumptions!BE421</f>
        <v>41930.559999999998</v>
      </c>
      <c r="BF86" s="47">
        <f>Assumptions!BF421</f>
        <v>41422.97</v>
      </c>
      <c r="BG86" s="47">
        <f>Assumptions!BG421</f>
        <v>43047.880000000019</v>
      </c>
      <c r="BH86" s="47">
        <f>Assumptions!BH421</f>
        <v>44334.539999999979</v>
      </c>
      <c r="BI86" s="47">
        <f>Assumptions!BI421</f>
        <v>45332.130000000005</v>
      </c>
      <c r="BJ86" s="47">
        <f>Assumptions!BJ421</f>
        <v>69370.94</v>
      </c>
      <c r="BL86" s="47">
        <f>SUM(AY86:BJ86)</f>
        <v>528300</v>
      </c>
      <c r="BN86" s="47">
        <f>Assumptions!BN421</f>
        <v>43032.65</v>
      </c>
      <c r="BO86" s="47">
        <f>Assumptions!BO421</f>
        <v>46283.709999999992</v>
      </c>
      <c r="BP86" s="47">
        <f>Assumptions!BP421</f>
        <v>52695.739999999991</v>
      </c>
      <c r="BQ86" s="47">
        <f>Assumptions!BQ421</f>
        <v>46579.82</v>
      </c>
      <c r="BR86" s="47">
        <f>Assumptions!BR421</f>
        <v>25396.770000000008</v>
      </c>
      <c r="BS86" s="47">
        <f>Assumptions!BS421</f>
        <v>28872.289999999979</v>
      </c>
      <c r="BT86" s="47">
        <f>Assumptions!BT421</f>
        <v>41930.559999999998</v>
      </c>
      <c r="BU86" s="47">
        <f>Assumptions!BU421</f>
        <v>41422.97</v>
      </c>
      <c r="BV86" s="47">
        <f>Assumptions!BV421</f>
        <v>43047.880000000019</v>
      </c>
      <c r="BW86" s="47">
        <f>Assumptions!BW421</f>
        <v>44334.539999999979</v>
      </c>
      <c r="BX86" s="47">
        <f>Assumptions!BX421</f>
        <v>45332.130000000005</v>
      </c>
      <c r="BY86" s="47">
        <f>Assumptions!BY421</f>
        <v>69370.94</v>
      </c>
      <c r="CA86" s="47">
        <f>SUM(BN86:BY86)</f>
        <v>528300</v>
      </c>
      <c r="CC86" s="47">
        <f>Assumptions!CC421</f>
        <v>43032.65</v>
      </c>
      <c r="CD86" s="47">
        <f>Assumptions!CD421</f>
        <v>46283.709999999992</v>
      </c>
      <c r="CE86" s="47">
        <f>Assumptions!CE421</f>
        <v>52695.739999999991</v>
      </c>
      <c r="CF86" s="47">
        <f>Assumptions!CF421</f>
        <v>46579.82</v>
      </c>
      <c r="CG86" s="47">
        <f>Assumptions!CG421</f>
        <v>25396.770000000008</v>
      </c>
      <c r="CH86" s="47">
        <f>Assumptions!CH421</f>
        <v>28872.289999999979</v>
      </c>
      <c r="CI86" s="47">
        <f>Assumptions!CI421</f>
        <v>41930.559999999998</v>
      </c>
      <c r="CJ86" s="47">
        <f>Assumptions!CJ421</f>
        <v>41422.97</v>
      </c>
      <c r="CK86" s="47">
        <f>Assumptions!CK421</f>
        <v>43047.880000000019</v>
      </c>
      <c r="CL86" s="47">
        <f>Assumptions!CL421</f>
        <v>44334.539999999979</v>
      </c>
      <c r="CM86" s="47">
        <f>Assumptions!CM421</f>
        <v>45332.130000000005</v>
      </c>
      <c r="CN86" s="47">
        <f>Assumptions!CN421</f>
        <v>69370.94</v>
      </c>
      <c r="CP86" s="47">
        <f>SUM(CC86:CN86)</f>
        <v>528300</v>
      </c>
    </row>
    <row r="87" spans="1:95" s="48" customFormat="1" x14ac:dyDescent="0.35">
      <c r="A87" s="48" t="s">
        <v>135</v>
      </c>
      <c r="C87" s="48">
        <f>Assumptions!C395</f>
        <v>3840</v>
      </c>
      <c r="D87" s="48">
        <f>Assumptions!D395</f>
        <v>4840</v>
      </c>
      <c r="F87" s="56">
        <f>Assumptions!F395</f>
        <v>200</v>
      </c>
      <c r="G87" s="56">
        <f>Assumptions!G395</f>
        <v>200</v>
      </c>
      <c r="H87" s="56">
        <f>Assumptions!H395</f>
        <v>200</v>
      </c>
      <c r="I87" s="56">
        <f>Assumptions!I395</f>
        <v>200</v>
      </c>
      <c r="J87" s="56">
        <f>Assumptions!J395</f>
        <v>200</v>
      </c>
      <c r="K87" s="56">
        <f>Assumptions!K395</f>
        <v>200</v>
      </c>
      <c r="L87" s="56">
        <f>Assumptions!L395</f>
        <v>200</v>
      </c>
      <c r="M87" s="56">
        <f>Assumptions!M395</f>
        <v>200</v>
      </c>
      <c r="N87" s="56">
        <f>Assumptions!N395</f>
        <v>200</v>
      </c>
      <c r="O87" s="56">
        <f>Assumptions!O395</f>
        <v>200</v>
      </c>
      <c r="P87" s="56">
        <f>Assumptions!P395</f>
        <v>200</v>
      </c>
      <c r="Q87" s="56">
        <f>Assumptions!Q395</f>
        <v>200</v>
      </c>
      <c r="S87" s="48">
        <f>SUM(F87:Q87)</f>
        <v>2400</v>
      </c>
      <c r="U87" s="48">
        <f>Assumptions!U395</f>
        <v>200</v>
      </c>
      <c r="V87" s="48">
        <f>Assumptions!V395</f>
        <v>200</v>
      </c>
      <c r="W87" s="48">
        <f>Assumptions!W395</f>
        <v>200</v>
      </c>
      <c r="X87" s="48">
        <f>Assumptions!X395</f>
        <v>200</v>
      </c>
      <c r="Y87" s="48">
        <f>Assumptions!Y395</f>
        <v>200</v>
      </c>
      <c r="Z87" s="48">
        <f>Assumptions!Z395</f>
        <v>200</v>
      </c>
      <c r="AA87" s="56">
        <f>Assumptions!AA395</f>
        <v>200</v>
      </c>
      <c r="AB87" s="48">
        <f>Assumptions!AB395</f>
        <v>200</v>
      </c>
      <c r="AC87" s="48">
        <f>Assumptions!AC395</f>
        <v>200</v>
      </c>
      <c r="AD87" s="48">
        <f>Assumptions!AD395</f>
        <v>200</v>
      </c>
      <c r="AE87" s="48">
        <f>Assumptions!AE395</f>
        <v>200</v>
      </c>
      <c r="AF87" s="48">
        <f>Assumptions!AF395</f>
        <v>200</v>
      </c>
      <c r="AH87" s="48">
        <f>SUM(U87:AF87)</f>
        <v>2400</v>
      </c>
      <c r="AJ87" s="48">
        <f>Assumptions!AJ395</f>
        <v>200</v>
      </c>
      <c r="AK87" s="48">
        <f>Assumptions!AK395</f>
        <v>200</v>
      </c>
      <c r="AL87" s="48">
        <f>Assumptions!AL395</f>
        <v>200</v>
      </c>
      <c r="AM87" s="48">
        <f>Assumptions!AM395</f>
        <v>200</v>
      </c>
      <c r="AN87" s="48">
        <f>Assumptions!AN395</f>
        <v>200</v>
      </c>
      <c r="AO87" s="48">
        <f>Assumptions!AO395</f>
        <v>200</v>
      </c>
      <c r="AP87" s="48">
        <f>Assumptions!AP395</f>
        <v>200</v>
      </c>
      <c r="AQ87" s="48">
        <f>Assumptions!AQ395</f>
        <v>200</v>
      </c>
      <c r="AR87" s="48">
        <f>Assumptions!AR395</f>
        <v>200</v>
      </c>
      <c r="AS87" s="48">
        <f>Assumptions!AS395</f>
        <v>200</v>
      </c>
      <c r="AT87" s="48">
        <f>Assumptions!AT395</f>
        <v>200</v>
      </c>
      <c r="AU87" s="48">
        <f>Assumptions!AU395</f>
        <v>200</v>
      </c>
      <c r="AW87" s="48">
        <f>SUM(AJ87:AU87)</f>
        <v>2400</v>
      </c>
      <c r="AY87" s="48">
        <f>Assumptions!AY395</f>
        <v>200</v>
      </c>
      <c r="AZ87" s="48">
        <f>Assumptions!AZ395</f>
        <v>200</v>
      </c>
      <c r="BA87" s="48">
        <f>Assumptions!BA395</f>
        <v>200</v>
      </c>
      <c r="BB87" s="48">
        <f>Assumptions!BB395</f>
        <v>200</v>
      </c>
      <c r="BC87" s="48">
        <f>Assumptions!BC395</f>
        <v>200</v>
      </c>
      <c r="BD87" s="48">
        <f>Assumptions!BD395</f>
        <v>200</v>
      </c>
      <c r="BE87" s="48">
        <f>Assumptions!BE395</f>
        <v>200</v>
      </c>
      <c r="BF87" s="48">
        <f>Assumptions!BF395</f>
        <v>200</v>
      </c>
      <c r="BG87" s="48">
        <f>Assumptions!BG395</f>
        <v>200</v>
      </c>
      <c r="BH87" s="48">
        <f>Assumptions!BH395</f>
        <v>200</v>
      </c>
      <c r="BI87" s="48">
        <f>Assumptions!BI395</f>
        <v>200</v>
      </c>
      <c r="BJ87" s="48">
        <f>Assumptions!BJ395</f>
        <v>200</v>
      </c>
      <c r="BL87" s="48">
        <f>SUM(AY87:BJ87)</f>
        <v>2400</v>
      </c>
      <c r="BN87" s="48">
        <f>Assumptions!BN395</f>
        <v>200</v>
      </c>
      <c r="BO87" s="48">
        <f>Assumptions!BO395</f>
        <v>200</v>
      </c>
      <c r="BP87" s="48">
        <f>Assumptions!BP395</f>
        <v>200</v>
      </c>
      <c r="BQ87" s="48">
        <f>Assumptions!BQ395</f>
        <v>200</v>
      </c>
      <c r="BR87" s="48">
        <f>Assumptions!BR395</f>
        <v>200</v>
      </c>
      <c r="BS87" s="48">
        <f>Assumptions!BS395</f>
        <v>200</v>
      </c>
      <c r="BT87" s="48">
        <f>Assumptions!BT395</f>
        <v>200</v>
      </c>
      <c r="BU87" s="48">
        <f>Assumptions!BU395</f>
        <v>200</v>
      </c>
      <c r="BV87" s="48">
        <f>Assumptions!BV395</f>
        <v>200</v>
      </c>
      <c r="BW87" s="48">
        <f>Assumptions!BW395</f>
        <v>200</v>
      </c>
      <c r="BX87" s="48">
        <f>Assumptions!BX395</f>
        <v>200</v>
      </c>
      <c r="BY87" s="48">
        <f>Assumptions!BY395</f>
        <v>200</v>
      </c>
      <c r="CA87" s="48">
        <f>SUM(BN87:BY87)</f>
        <v>2400</v>
      </c>
      <c r="CC87" s="48">
        <f>Assumptions!CC395</f>
        <v>200</v>
      </c>
      <c r="CD87" s="48">
        <f>Assumptions!CD395</f>
        <v>200</v>
      </c>
      <c r="CE87" s="48">
        <f>Assumptions!CE395</f>
        <v>200</v>
      </c>
      <c r="CF87" s="48">
        <f>Assumptions!CF395</f>
        <v>200</v>
      </c>
      <c r="CG87" s="48">
        <f>Assumptions!CG395</f>
        <v>200</v>
      </c>
      <c r="CH87" s="48">
        <f>Assumptions!CH395</f>
        <v>200</v>
      </c>
      <c r="CI87" s="48">
        <f>Assumptions!CI395</f>
        <v>200</v>
      </c>
      <c r="CJ87" s="48">
        <f>Assumptions!CJ395</f>
        <v>200</v>
      </c>
      <c r="CK87" s="48">
        <f>Assumptions!CK395</f>
        <v>200</v>
      </c>
      <c r="CL87" s="48">
        <f>Assumptions!CL395</f>
        <v>200</v>
      </c>
      <c r="CM87" s="48">
        <f>Assumptions!CM395</f>
        <v>200</v>
      </c>
      <c r="CN87" s="48">
        <f>Assumptions!CN395</f>
        <v>200</v>
      </c>
      <c r="CP87" s="48">
        <f>SUM(CC87:CN87)</f>
        <v>2400</v>
      </c>
    </row>
    <row r="88" spans="1:95" s="47" customFormat="1" x14ac:dyDescent="0.35"/>
    <row r="89" spans="1:95" s="46" customFormat="1" x14ac:dyDescent="0.35">
      <c r="A89" s="46" t="s">
        <v>148</v>
      </c>
      <c r="B89" s="54"/>
      <c r="C89" s="54">
        <f>C84-C87-C86</f>
        <v>7658629.125</v>
      </c>
      <c r="D89" s="54">
        <f>D84-D87-D86</f>
        <v>5456536.125</v>
      </c>
      <c r="E89" s="54"/>
      <c r="F89" s="54">
        <f t="shared" ref="F89:Q89" si="115">F84-F87-F86</f>
        <v>125004.35</v>
      </c>
      <c r="G89" s="54">
        <f t="shared" si="115"/>
        <v>542912.29</v>
      </c>
      <c r="H89" s="54">
        <f t="shared" si="115"/>
        <v>374373.26</v>
      </c>
      <c r="I89" s="54">
        <f t="shared" si="115"/>
        <v>473133.18</v>
      </c>
      <c r="J89" s="54">
        <f t="shared" si="115"/>
        <v>774619.23</v>
      </c>
      <c r="K89" s="54">
        <f t="shared" si="115"/>
        <v>771143.71</v>
      </c>
      <c r="L89" s="54">
        <f t="shared" si="115"/>
        <v>692111.44</v>
      </c>
      <c r="M89" s="54">
        <f t="shared" si="115"/>
        <v>476129.03</v>
      </c>
      <c r="N89" s="54">
        <f t="shared" si="115"/>
        <v>474504.12</v>
      </c>
      <c r="O89" s="54">
        <f t="shared" si="115"/>
        <v>473217.46</v>
      </c>
      <c r="P89" s="54">
        <f t="shared" si="115"/>
        <v>213187.87</v>
      </c>
      <c r="Q89" s="54">
        <f t="shared" si="115"/>
        <v>108085.56</v>
      </c>
      <c r="R89" s="54"/>
      <c r="S89" s="54">
        <f>S84-S87-S86</f>
        <v>5498421.5</v>
      </c>
      <c r="T89" s="54"/>
      <c r="U89" s="54">
        <f>U84-U87-U86</f>
        <v>181961.89678899085</v>
      </c>
      <c r="V89" s="54">
        <f>V84-V87-V86</f>
        <v>627272.38908256893</v>
      </c>
      <c r="W89" s="54">
        <f>W84-W87-W86</f>
        <v>455600.83981651376</v>
      </c>
      <c r="X89" s="54">
        <f>X84-X87-X86</f>
        <v>556150.77082568826</v>
      </c>
      <c r="Y89" s="54">
        <f t="shared" ref="Y89:AF89" si="116">Y84-Y87-Y86</f>
        <v>884244.35660550464</v>
      </c>
      <c r="Z89" s="54">
        <f t="shared" si="116"/>
        <v>880768.83660550462</v>
      </c>
      <c r="AA89" s="54">
        <f t="shared" si="116"/>
        <v>773276.55559633044</v>
      </c>
      <c r="AB89" s="54">
        <f t="shared" si="116"/>
        <v>537699.11807339464</v>
      </c>
      <c r="AC89" s="54">
        <f t="shared" si="116"/>
        <v>536074.20807339461</v>
      </c>
      <c r="AD89" s="54">
        <f t="shared" si="116"/>
        <v>534787.54807339469</v>
      </c>
      <c r="AE89" s="54">
        <f t="shared" si="116"/>
        <v>250487.9250458717</v>
      </c>
      <c r="AF89" s="54">
        <f t="shared" si="116"/>
        <v>143819.3554128441</v>
      </c>
      <c r="AG89" s="54"/>
      <c r="AH89" s="54">
        <f>AH84-AH87-AH86</f>
        <v>6362143.8000000026</v>
      </c>
      <c r="AI89" s="54"/>
      <c r="AJ89" s="54">
        <f>AJ84-AJ87-AJ86</f>
        <v>202029.12412844045</v>
      </c>
      <c r="AK89" s="54">
        <f>AK84-AK87-AK86</f>
        <v>669767.69403669727</v>
      </c>
      <c r="AL89" s="54">
        <f>AL84-AL87-AL86</f>
        <v>489833.16880733939</v>
      </c>
      <c r="AM89" s="54">
        <f>AM84-AM87-AM86</f>
        <v>595104.80036697257</v>
      </c>
      <c r="AN89" s="54">
        <f t="shared" ref="AN89:AU89" si="117">AN84-AN87-AN86</f>
        <v>938543.91293578024</v>
      </c>
      <c r="AO89" s="54">
        <f t="shared" si="117"/>
        <v>935068.39293578034</v>
      </c>
      <c r="AP89" s="54">
        <f t="shared" si="117"/>
        <v>822854.41137614683</v>
      </c>
      <c r="AQ89" s="54">
        <f t="shared" si="117"/>
        <v>575472.72247706435</v>
      </c>
      <c r="AR89" s="54">
        <f t="shared" si="117"/>
        <v>573847.81247706432</v>
      </c>
      <c r="AS89" s="54">
        <f t="shared" si="117"/>
        <v>572561.1524770644</v>
      </c>
      <c r="AT89" s="54">
        <f t="shared" si="117"/>
        <v>274096.42779816518</v>
      </c>
      <c r="AU89" s="54">
        <f t="shared" si="117"/>
        <v>163296.37018348626</v>
      </c>
      <c r="AV89" s="54"/>
      <c r="AW89" s="54">
        <f>AW84-AW87-AW86</f>
        <v>6812475.9900000021</v>
      </c>
      <c r="AX89" s="54"/>
      <c r="AY89" s="54">
        <f>AY84-AY87-AY86</f>
        <v>223099.7128348625</v>
      </c>
      <c r="AZ89" s="54">
        <f>AZ84-AZ87-AZ86</f>
        <v>714387.76423853217</v>
      </c>
      <c r="BA89" s="54">
        <f>BA84-BA87-BA86</f>
        <v>525777.11424770649</v>
      </c>
      <c r="BB89" s="54">
        <f>BB84-BB87-BB86</f>
        <v>636006.53138532129</v>
      </c>
      <c r="BC89" s="54">
        <f t="shared" ref="BC89:BJ89" si="118">BC84-BC87-BC86</f>
        <v>995558.44708256912</v>
      </c>
      <c r="BD89" s="54">
        <f t="shared" si="118"/>
        <v>992082.92708256911</v>
      </c>
      <c r="BE89" s="54">
        <f t="shared" si="118"/>
        <v>874911.15994495456</v>
      </c>
      <c r="BF89" s="54">
        <f t="shared" si="118"/>
        <v>615135.00710091752</v>
      </c>
      <c r="BG89" s="54">
        <f t="shared" si="118"/>
        <v>613510.09710091748</v>
      </c>
      <c r="BH89" s="54">
        <f t="shared" si="118"/>
        <v>612223.43710091757</v>
      </c>
      <c r="BI89" s="54">
        <f t="shared" si="118"/>
        <v>298885.35568807344</v>
      </c>
      <c r="BJ89" s="54">
        <f t="shared" si="118"/>
        <v>183747.23569266062</v>
      </c>
      <c r="BK89" s="54"/>
      <c r="BL89" s="54">
        <f>BL84-BL87-BL86</f>
        <v>7285324.7895</v>
      </c>
      <c r="BM89" s="54"/>
      <c r="BN89" s="54">
        <f>BN84-BN87-BN86</f>
        <v>245223.83097660568</v>
      </c>
      <c r="BO89" s="54">
        <f>BO84-BO87-BO86</f>
        <v>761238.83795045887</v>
      </c>
      <c r="BP89" s="54">
        <f>BP84-BP87-BP86</f>
        <v>563518.25696009176</v>
      </c>
      <c r="BQ89" s="54">
        <f>BQ84-BQ87-BQ86</f>
        <v>678953.34895458736</v>
      </c>
      <c r="BR89" s="54">
        <f t="shared" ref="BR89:BY89" si="119">BR84-BR87-BR86</f>
        <v>1055423.7079366976</v>
      </c>
      <c r="BS89" s="54">
        <f t="shared" si="119"/>
        <v>1051948.1879366976</v>
      </c>
      <c r="BT89" s="54">
        <f t="shared" si="119"/>
        <v>929570.74594220216</v>
      </c>
      <c r="BU89" s="54">
        <f t="shared" si="119"/>
        <v>656780.40595596365</v>
      </c>
      <c r="BV89" s="54">
        <f t="shared" si="119"/>
        <v>655155.49595596362</v>
      </c>
      <c r="BW89" s="54">
        <f t="shared" si="119"/>
        <v>653868.8359559637</v>
      </c>
      <c r="BX89" s="54">
        <f t="shared" si="119"/>
        <v>324913.72997247725</v>
      </c>
      <c r="BY89" s="54">
        <f t="shared" si="119"/>
        <v>205220.64447729365</v>
      </c>
      <c r="BZ89" s="54"/>
      <c r="CA89" s="54">
        <f>CA84-CA87-CA86</f>
        <v>7781816.0289750015</v>
      </c>
      <c r="CB89" s="54"/>
      <c r="CC89" s="54">
        <f>CC84-CC87-CC86</f>
        <v>268454.15502543584</v>
      </c>
      <c r="CD89" s="54">
        <f>CD84-CD87-CD86</f>
        <v>810432.4653479819</v>
      </c>
      <c r="CE89" s="54">
        <f>CE84-CE87-CE86</f>
        <v>603146.45680809661</v>
      </c>
      <c r="CF89" s="54">
        <f>CF84-CF87-CF86</f>
        <v>724047.50740231713</v>
      </c>
      <c r="CG89" s="54">
        <f t="shared" ref="CG89:CN89" si="120">CG84-CG87-CG86</f>
        <v>1118282.2318335327</v>
      </c>
      <c r="CH89" s="54">
        <f t="shared" si="120"/>
        <v>1114806.7118335327</v>
      </c>
      <c r="CI89" s="54">
        <f t="shared" si="120"/>
        <v>986963.3112393124</v>
      </c>
      <c r="CJ89" s="54">
        <f t="shared" si="120"/>
        <v>700508.07475376164</v>
      </c>
      <c r="CK89" s="54">
        <f t="shared" si="120"/>
        <v>698883.16475376161</v>
      </c>
      <c r="CL89" s="54">
        <f t="shared" si="120"/>
        <v>697596.50475376169</v>
      </c>
      <c r="CM89" s="54">
        <f t="shared" si="120"/>
        <v>352243.52297110111</v>
      </c>
      <c r="CN89" s="54">
        <f t="shared" si="120"/>
        <v>227767.72370115854</v>
      </c>
      <c r="CO89" s="54"/>
      <c r="CP89" s="54">
        <f>CP84-CP87-CP86</f>
        <v>8303131.8304237518</v>
      </c>
      <c r="CQ89" s="54"/>
    </row>
    <row r="90" spans="1:95" s="46" customFormat="1" x14ac:dyDescent="0.35"/>
    <row r="91" spans="1:95" s="47" customFormat="1" x14ac:dyDescent="0.35">
      <c r="A91" s="47" t="s">
        <v>123</v>
      </c>
      <c r="C91" s="47">
        <f>Assumptions!C428</f>
        <v>0</v>
      </c>
      <c r="D91" s="47">
        <f>Assumptions!D428</f>
        <v>0</v>
      </c>
      <c r="F91" s="47">
        <f>Assumptions!F428</f>
        <v>0</v>
      </c>
      <c r="G91" s="47">
        <f>Assumptions!G428</f>
        <v>0</v>
      </c>
      <c r="H91" s="47">
        <f>Assumptions!H428</f>
        <v>0</v>
      </c>
      <c r="I91" s="47">
        <f>Assumptions!I428</f>
        <v>0</v>
      </c>
      <c r="J91" s="55">
        <f>Assumptions!J428</f>
        <v>0</v>
      </c>
      <c r="K91" s="47">
        <f>Assumptions!K428</f>
        <v>0</v>
      </c>
      <c r="L91" s="47">
        <f>Assumptions!L428</f>
        <v>0</v>
      </c>
      <c r="M91" s="47">
        <f>Assumptions!M428</f>
        <v>0</v>
      </c>
      <c r="N91" s="47">
        <f>Assumptions!N428</f>
        <v>0</v>
      </c>
      <c r="O91" s="47">
        <f>Assumptions!O428</f>
        <v>0</v>
      </c>
      <c r="P91" s="47">
        <f>Assumptions!P428</f>
        <v>0</v>
      </c>
      <c r="Q91" s="47">
        <f>Assumptions!Q428</f>
        <v>0</v>
      </c>
      <c r="S91" s="55">
        <f>SUM(F91:Q91)</f>
        <v>0</v>
      </c>
      <c r="U91" s="47">
        <f>Assumptions!U428</f>
        <v>0</v>
      </c>
      <c r="V91" s="47">
        <f>Assumptions!V428</f>
        <v>0</v>
      </c>
      <c r="W91" s="47">
        <f>Assumptions!W428</f>
        <v>0</v>
      </c>
      <c r="X91" s="55">
        <f>Assumptions!X428</f>
        <v>0</v>
      </c>
      <c r="Y91" s="55">
        <f>Assumptions!Y428</f>
        <v>0</v>
      </c>
      <c r="Z91" s="47">
        <f>Assumptions!Z428</f>
        <v>0</v>
      </c>
      <c r="AA91" s="47">
        <f>Assumptions!AA428</f>
        <v>0</v>
      </c>
      <c r="AB91" s="47">
        <f>Assumptions!AB428</f>
        <v>0</v>
      </c>
      <c r="AC91" s="47">
        <f>Assumptions!AC428</f>
        <v>0</v>
      </c>
      <c r="AD91" s="47">
        <f>Assumptions!AD428</f>
        <v>0</v>
      </c>
      <c r="AE91" s="47">
        <f>Assumptions!AE428</f>
        <v>0</v>
      </c>
      <c r="AF91" s="47">
        <f>Assumptions!AF428</f>
        <v>0</v>
      </c>
      <c r="AH91" s="47">
        <f>SUM(U91:AF91)</f>
        <v>0</v>
      </c>
      <c r="AJ91" s="47">
        <f>Assumptions!AJ428</f>
        <v>0</v>
      </c>
      <c r="AK91" s="47">
        <f>Assumptions!AK428</f>
        <v>0</v>
      </c>
      <c r="AL91" s="47">
        <f>Assumptions!AL428</f>
        <v>0</v>
      </c>
      <c r="AM91" s="47">
        <f>Assumptions!AM428</f>
        <v>0</v>
      </c>
      <c r="AN91" s="55">
        <f>Assumptions!AN428</f>
        <v>0</v>
      </c>
      <c r="AO91" s="47">
        <f>Assumptions!AO428</f>
        <v>0</v>
      </c>
      <c r="AP91" s="47">
        <f>Assumptions!AP428</f>
        <v>0</v>
      </c>
      <c r="AQ91" s="47">
        <f>Assumptions!AQ428</f>
        <v>0</v>
      </c>
      <c r="AR91" s="47">
        <f>Assumptions!AR428</f>
        <v>0</v>
      </c>
      <c r="AS91" s="47">
        <f>Assumptions!AS428</f>
        <v>0</v>
      </c>
      <c r="AT91" s="47">
        <f>Assumptions!AT428</f>
        <v>0</v>
      </c>
      <c r="AU91" s="47">
        <f>Assumptions!AU428</f>
        <v>0</v>
      </c>
      <c r="AW91" s="47">
        <f>SUM(AJ91:AU91)</f>
        <v>0</v>
      </c>
      <c r="AY91" s="47">
        <f>Assumptions!AY428</f>
        <v>0</v>
      </c>
      <c r="AZ91" s="47">
        <f>Assumptions!AZ428</f>
        <v>0</v>
      </c>
      <c r="BA91" s="47">
        <f>Assumptions!BA428</f>
        <v>0</v>
      </c>
      <c r="BB91" s="47">
        <f>Assumptions!BB428</f>
        <v>0</v>
      </c>
      <c r="BC91" s="55">
        <f>Assumptions!BC428</f>
        <v>0</v>
      </c>
      <c r="BD91" s="47">
        <f>Assumptions!BD428</f>
        <v>0</v>
      </c>
      <c r="BE91" s="47">
        <f>Assumptions!BE428</f>
        <v>0</v>
      </c>
      <c r="BF91" s="47">
        <f>Assumptions!BF428</f>
        <v>0</v>
      </c>
      <c r="BG91" s="47">
        <f>Assumptions!BG428</f>
        <v>0</v>
      </c>
      <c r="BH91" s="47">
        <f>Assumptions!BH428</f>
        <v>0</v>
      </c>
      <c r="BI91" s="47">
        <f>Assumptions!BI428</f>
        <v>0</v>
      </c>
      <c r="BJ91" s="47">
        <f>Assumptions!BJ428</f>
        <v>0</v>
      </c>
      <c r="BL91" s="47">
        <f>SUM(AY91:BJ91)</f>
        <v>0</v>
      </c>
      <c r="BN91" s="47">
        <f>Assumptions!BN428</f>
        <v>0</v>
      </c>
      <c r="BO91" s="47">
        <f>Assumptions!BO428</f>
        <v>0</v>
      </c>
      <c r="BP91" s="47">
        <f>Assumptions!BP428</f>
        <v>0</v>
      </c>
      <c r="BQ91" s="47">
        <f>Assumptions!BQ428</f>
        <v>0</v>
      </c>
      <c r="BR91" s="55">
        <f>Assumptions!BR428</f>
        <v>0</v>
      </c>
      <c r="BS91" s="47">
        <f>Assumptions!BS428</f>
        <v>0</v>
      </c>
      <c r="BT91" s="47">
        <f>Assumptions!BT428</f>
        <v>0</v>
      </c>
      <c r="BU91" s="47">
        <f>Assumptions!BU428</f>
        <v>0</v>
      </c>
      <c r="BV91" s="47">
        <f>Assumptions!BV428</f>
        <v>0</v>
      </c>
      <c r="BW91" s="47">
        <f>Assumptions!BW428</f>
        <v>0</v>
      </c>
      <c r="BX91" s="47">
        <f>Assumptions!BX428</f>
        <v>0</v>
      </c>
      <c r="BY91" s="47">
        <f>Assumptions!BY428</f>
        <v>0</v>
      </c>
      <c r="CA91" s="47">
        <f>SUM(BN91:BY91)</f>
        <v>0</v>
      </c>
      <c r="CC91" s="47">
        <f>Assumptions!CC428</f>
        <v>0</v>
      </c>
      <c r="CD91" s="47">
        <f>Assumptions!CD428</f>
        <v>0</v>
      </c>
      <c r="CE91" s="47">
        <f>Assumptions!CE428</f>
        <v>0</v>
      </c>
      <c r="CF91" s="47">
        <f>Assumptions!CF428</f>
        <v>0</v>
      </c>
      <c r="CG91" s="55">
        <f>Assumptions!CG428</f>
        <v>0</v>
      </c>
      <c r="CH91" s="47">
        <f>Assumptions!CH428</f>
        <v>0</v>
      </c>
      <c r="CI91" s="47">
        <f>Assumptions!CI428</f>
        <v>0</v>
      </c>
      <c r="CJ91" s="47">
        <f>Assumptions!CJ428</f>
        <v>0</v>
      </c>
      <c r="CK91" s="47">
        <f>Assumptions!CK428</f>
        <v>0</v>
      </c>
      <c r="CL91" s="47">
        <f>Assumptions!CL428</f>
        <v>0</v>
      </c>
      <c r="CM91" s="47">
        <f>Assumptions!CM428</f>
        <v>0</v>
      </c>
      <c r="CN91" s="47">
        <f>Assumptions!CN428</f>
        <v>0</v>
      </c>
      <c r="CP91" s="47">
        <f>SUM(CC91:CN91)</f>
        <v>0</v>
      </c>
    </row>
    <row r="92" spans="1:95" s="46" customFormat="1" x14ac:dyDescent="0.35">
      <c r="A92" s="47"/>
    </row>
    <row r="93" spans="1:95" s="46" customFormat="1" x14ac:dyDescent="0.35">
      <c r="A93" s="46" t="s">
        <v>150</v>
      </c>
      <c r="B93" s="54"/>
      <c r="C93" s="54">
        <f>C89-C91</f>
        <v>7658629.125</v>
      </c>
      <c r="D93" s="54">
        <f>D89-D91</f>
        <v>5456536.125</v>
      </c>
      <c r="E93" s="54"/>
      <c r="F93" s="54">
        <f t="shared" ref="F93:Q93" si="121">F89-F91</f>
        <v>125004.35</v>
      </c>
      <c r="G93" s="54">
        <f t="shared" si="121"/>
        <v>542912.29</v>
      </c>
      <c r="H93" s="54">
        <f t="shared" si="121"/>
        <v>374373.26</v>
      </c>
      <c r="I93" s="54">
        <f t="shared" si="121"/>
        <v>473133.18</v>
      </c>
      <c r="J93" s="54">
        <f t="shared" si="121"/>
        <v>774619.23</v>
      </c>
      <c r="K93" s="54">
        <f t="shared" si="121"/>
        <v>771143.71</v>
      </c>
      <c r="L93" s="54">
        <f t="shared" si="121"/>
        <v>692111.44</v>
      </c>
      <c r="M93" s="54">
        <f t="shared" si="121"/>
        <v>476129.03</v>
      </c>
      <c r="N93" s="54">
        <f t="shared" si="121"/>
        <v>474504.12</v>
      </c>
      <c r="O93" s="54">
        <f t="shared" si="121"/>
        <v>473217.46</v>
      </c>
      <c r="P93" s="54">
        <f t="shared" si="121"/>
        <v>213187.87</v>
      </c>
      <c r="Q93" s="54">
        <f t="shared" si="121"/>
        <v>108085.56</v>
      </c>
      <c r="R93" s="54"/>
      <c r="S93" s="54">
        <f>S89-S91</f>
        <v>5498421.5</v>
      </c>
      <c r="T93" s="54"/>
      <c r="U93" s="54">
        <f>U89-U91</f>
        <v>181961.89678899085</v>
      </c>
      <c r="V93" s="54">
        <f>V89-V91</f>
        <v>627272.38908256893</v>
      </c>
      <c r="W93" s="54">
        <f>W89-W91</f>
        <v>455600.83981651376</v>
      </c>
      <c r="X93" s="54">
        <f>X89-X91</f>
        <v>556150.77082568826</v>
      </c>
      <c r="Y93" s="54">
        <f t="shared" ref="Y93:AF93" si="122">Y89-Y91</f>
        <v>884244.35660550464</v>
      </c>
      <c r="Z93" s="54">
        <f t="shared" si="122"/>
        <v>880768.83660550462</v>
      </c>
      <c r="AA93" s="54">
        <f t="shared" si="122"/>
        <v>773276.55559633044</v>
      </c>
      <c r="AB93" s="54">
        <f t="shared" si="122"/>
        <v>537699.11807339464</v>
      </c>
      <c r="AC93" s="54">
        <f t="shared" si="122"/>
        <v>536074.20807339461</v>
      </c>
      <c r="AD93" s="54">
        <f t="shared" si="122"/>
        <v>534787.54807339469</v>
      </c>
      <c r="AE93" s="54">
        <f t="shared" si="122"/>
        <v>250487.9250458717</v>
      </c>
      <c r="AF93" s="54">
        <f t="shared" si="122"/>
        <v>143819.3554128441</v>
      </c>
      <c r="AG93" s="54"/>
      <c r="AH93" s="54">
        <f>AH89-AH91</f>
        <v>6362143.8000000026</v>
      </c>
      <c r="AI93" s="54"/>
      <c r="AJ93" s="54">
        <f>AJ89-AJ91</f>
        <v>202029.12412844045</v>
      </c>
      <c r="AK93" s="54">
        <f>AK89-AK91</f>
        <v>669767.69403669727</v>
      </c>
      <c r="AL93" s="54">
        <f>AL89-AL91</f>
        <v>489833.16880733939</v>
      </c>
      <c r="AM93" s="54">
        <f>AM89-AM91</f>
        <v>595104.80036697257</v>
      </c>
      <c r="AN93" s="54">
        <f t="shared" ref="AN93:AU93" si="123">AN89-AN91</f>
        <v>938543.91293578024</v>
      </c>
      <c r="AO93" s="54">
        <f t="shared" si="123"/>
        <v>935068.39293578034</v>
      </c>
      <c r="AP93" s="54">
        <f t="shared" si="123"/>
        <v>822854.41137614683</v>
      </c>
      <c r="AQ93" s="54">
        <f t="shared" si="123"/>
        <v>575472.72247706435</v>
      </c>
      <c r="AR93" s="54">
        <f t="shared" si="123"/>
        <v>573847.81247706432</v>
      </c>
      <c r="AS93" s="54">
        <f t="shared" si="123"/>
        <v>572561.1524770644</v>
      </c>
      <c r="AT93" s="54">
        <f t="shared" si="123"/>
        <v>274096.42779816518</v>
      </c>
      <c r="AU93" s="54">
        <f t="shared" si="123"/>
        <v>163296.37018348626</v>
      </c>
      <c r="AV93" s="54"/>
      <c r="AW93" s="54">
        <f>AW89-AW91</f>
        <v>6812475.9900000021</v>
      </c>
      <c r="AX93" s="54"/>
      <c r="AY93" s="54">
        <f>AY89-AY91</f>
        <v>223099.7128348625</v>
      </c>
      <c r="AZ93" s="54">
        <f>AZ89-AZ91</f>
        <v>714387.76423853217</v>
      </c>
      <c r="BA93" s="54">
        <f>BA89-BA91</f>
        <v>525777.11424770649</v>
      </c>
      <c r="BB93" s="54">
        <f>BB89-BB91</f>
        <v>636006.53138532129</v>
      </c>
      <c r="BC93" s="54">
        <f t="shared" ref="BC93:BJ93" si="124">BC89-BC91</f>
        <v>995558.44708256912</v>
      </c>
      <c r="BD93" s="54">
        <f t="shared" si="124"/>
        <v>992082.92708256911</v>
      </c>
      <c r="BE93" s="54">
        <f t="shared" si="124"/>
        <v>874911.15994495456</v>
      </c>
      <c r="BF93" s="54">
        <f t="shared" si="124"/>
        <v>615135.00710091752</v>
      </c>
      <c r="BG93" s="54">
        <f t="shared" si="124"/>
        <v>613510.09710091748</v>
      </c>
      <c r="BH93" s="54">
        <f t="shared" si="124"/>
        <v>612223.43710091757</v>
      </c>
      <c r="BI93" s="54">
        <f t="shared" si="124"/>
        <v>298885.35568807344</v>
      </c>
      <c r="BJ93" s="54">
        <f t="shared" si="124"/>
        <v>183747.23569266062</v>
      </c>
      <c r="BK93" s="54"/>
      <c r="BL93" s="54">
        <f>BL89-BL91</f>
        <v>7285324.7895</v>
      </c>
      <c r="BM93" s="54"/>
      <c r="BN93" s="54">
        <f>BN89-BN91</f>
        <v>245223.83097660568</v>
      </c>
      <c r="BO93" s="54">
        <f>BO89-BO91</f>
        <v>761238.83795045887</v>
      </c>
      <c r="BP93" s="54">
        <f>BP89-BP91</f>
        <v>563518.25696009176</v>
      </c>
      <c r="BQ93" s="54">
        <f>BQ89-BQ91</f>
        <v>678953.34895458736</v>
      </c>
      <c r="BR93" s="54">
        <f t="shared" ref="BR93:BY93" si="125">BR89-BR91</f>
        <v>1055423.7079366976</v>
      </c>
      <c r="BS93" s="54">
        <f t="shared" si="125"/>
        <v>1051948.1879366976</v>
      </c>
      <c r="BT93" s="54">
        <f t="shared" si="125"/>
        <v>929570.74594220216</v>
      </c>
      <c r="BU93" s="54">
        <f t="shared" si="125"/>
        <v>656780.40595596365</v>
      </c>
      <c r="BV93" s="54">
        <f t="shared" si="125"/>
        <v>655155.49595596362</v>
      </c>
      <c r="BW93" s="54">
        <f t="shared" si="125"/>
        <v>653868.8359559637</v>
      </c>
      <c r="BX93" s="54">
        <f t="shared" si="125"/>
        <v>324913.72997247725</v>
      </c>
      <c r="BY93" s="54">
        <f t="shared" si="125"/>
        <v>205220.64447729365</v>
      </c>
      <c r="BZ93" s="54"/>
      <c r="CA93" s="54">
        <f>CA89-CA91</f>
        <v>7781816.0289750015</v>
      </c>
      <c r="CB93" s="54"/>
      <c r="CC93" s="54">
        <f>CC89-CC91</f>
        <v>268454.15502543584</v>
      </c>
      <c r="CD93" s="54">
        <f>CD89-CD91</f>
        <v>810432.4653479819</v>
      </c>
      <c r="CE93" s="54">
        <f>CE89-CE91</f>
        <v>603146.45680809661</v>
      </c>
      <c r="CF93" s="54">
        <f>CF89-CF91</f>
        <v>724047.50740231713</v>
      </c>
      <c r="CG93" s="54">
        <f t="shared" ref="CG93:CN93" si="126">CG89-CG91</f>
        <v>1118282.2318335327</v>
      </c>
      <c r="CH93" s="54">
        <f t="shared" si="126"/>
        <v>1114806.7118335327</v>
      </c>
      <c r="CI93" s="54">
        <f t="shared" si="126"/>
        <v>986963.3112393124</v>
      </c>
      <c r="CJ93" s="54">
        <f t="shared" si="126"/>
        <v>700508.07475376164</v>
      </c>
      <c r="CK93" s="54">
        <f t="shared" si="126"/>
        <v>698883.16475376161</v>
      </c>
      <c r="CL93" s="54">
        <f t="shared" si="126"/>
        <v>697596.50475376169</v>
      </c>
      <c r="CM93" s="54">
        <f t="shared" si="126"/>
        <v>352243.52297110111</v>
      </c>
      <c r="CN93" s="54">
        <f t="shared" si="126"/>
        <v>227767.72370115854</v>
      </c>
      <c r="CO93" s="54"/>
      <c r="CP93" s="54">
        <f>CP89-CP91</f>
        <v>8303131.8304237518</v>
      </c>
      <c r="CQ93" s="54"/>
    </row>
    <row r="94" spans="1:95" s="47" customFormat="1" x14ac:dyDescent="0.35"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46"/>
      <c r="AO94" s="46"/>
      <c r="AP94" s="46"/>
      <c r="AQ94" s="46"/>
      <c r="AR94" s="46"/>
      <c r="AS94" s="46"/>
      <c r="AT94" s="46"/>
      <c r="AU94" s="46"/>
      <c r="AV94" s="46"/>
      <c r="AW94" s="46"/>
      <c r="AX94" s="46"/>
      <c r="AY94" s="46"/>
      <c r="AZ94" s="46"/>
      <c r="BA94" s="46"/>
      <c r="BB94" s="46"/>
      <c r="BC94" s="46"/>
      <c r="BD94" s="46"/>
      <c r="BE94" s="46"/>
      <c r="BF94" s="46"/>
      <c r="BG94" s="46"/>
      <c r="BH94" s="46"/>
      <c r="BI94" s="46"/>
      <c r="BJ94" s="46"/>
      <c r="BK94" s="46"/>
      <c r="BL94" s="46"/>
      <c r="BM94" s="46"/>
      <c r="BN94" s="46"/>
      <c r="BO94" s="46"/>
      <c r="BP94" s="46"/>
      <c r="BQ94" s="46"/>
      <c r="BR94" s="46"/>
      <c r="BS94" s="46"/>
      <c r="BT94" s="46"/>
      <c r="BU94" s="46"/>
      <c r="BV94" s="46"/>
      <c r="BW94" s="46"/>
      <c r="BX94" s="46"/>
      <c r="BY94" s="46"/>
      <c r="BZ94" s="46"/>
      <c r="CA94" s="46"/>
      <c r="CB94" s="46"/>
      <c r="CC94" s="46"/>
      <c r="CD94" s="46"/>
      <c r="CE94" s="46"/>
      <c r="CF94" s="46"/>
      <c r="CG94" s="46"/>
      <c r="CH94" s="46"/>
      <c r="CI94" s="46"/>
      <c r="CJ94" s="46"/>
      <c r="CK94" s="46"/>
      <c r="CL94" s="46"/>
      <c r="CM94" s="46"/>
      <c r="CN94" s="46"/>
      <c r="CO94" s="46"/>
      <c r="CP94" s="46"/>
      <c r="CQ94" s="46"/>
    </row>
    <row r="95" spans="1:95" s="47" customFormat="1" x14ac:dyDescent="0.35">
      <c r="A95" s="47" t="s">
        <v>137</v>
      </c>
      <c r="B95" s="55"/>
      <c r="C95" s="55">
        <f>Assumptions!C452</f>
        <v>2029536.7181250001</v>
      </c>
      <c r="D95" s="55">
        <f>Assumptions!D452</f>
        <v>1445982.0731250001</v>
      </c>
      <c r="E95" s="55"/>
      <c r="F95" s="55">
        <f>Assumptions!F452</f>
        <v>33126.152750000001</v>
      </c>
      <c r="G95" s="55">
        <f>Assumptions!G452</f>
        <v>143871.75685000001</v>
      </c>
      <c r="H95" s="55">
        <f>Assumptions!H452</f>
        <v>99208.913900000014</v>
      </c>
      <c r="I95" s="55">
        <f>Assumptions!I452</f>
        <v>125380.29270000001</v>
      </c>
      <c r="J95" s="55">
        <f>Assumptions!J452</f>
        <v>205274.09595000002</v>
      </c>
      <c r="K95" s="55">
        <f>Assumptions!K452</f>
        <v>204353.08314999999</v>
      </c>
      <c r="L95" s="55">
        <f>Assumptions!L452</f>
        <v>183409.53159999999</v>
      </c>
      <c r="M95" s="55">
        <f>Assumptions!M452</f>
        <v>126174.19295000001</v>
      </c>
      <c r="N95" s="55">
        <f>Assumptions!N452</f>
        <v>125743.59180000001</v>
      </c>
      <c r="O95" s="55">
        <f>Assumptions!O452</f>
        <v>125402.62690000002</v>
      </c>
      <c r="P95" s="55">
        <f>Assumptions!P452</f>
        <v>56494.785550000001</v>
      </c>
      <c r="Q95" s="55">
        <f>Assumptions!Q452</f>
        <v>28642.6734</v>
      </c>
      <c r="R95" s="55"/>
      <c r="S95" s="55">
        <f>SUM(F95:Q95)</f>
        <v>1457081.6975</v>
      </c>
      <c r="T95" s="55"/>
      <c r="U95" s="55">
        <f>Assumptions!U452</f>
        <v>48219.902649082578</v>
      </c>
      <c r="V95" s="55">
        <f>Assumptions!V452</f>
        <v>166227.18310688078</v>
      </c>
      <c r="W95" s="55">
        <f>Assumptions!W452</f>
        <v>120734.22255137615</v>
      </c>
      <c r="X95" s="55">
        <f>Assumptions!X452</f>
        <v>147379.9542688074</v>
      </c>
      <c r="Y95" s="55">
        <f>Assumptions!Y452</f>
        <v>234324.75450045874</v>
      </c>
      <c r="Z95" s="55">
        <f>Assumptions!Z452</f>
        <v>233403.74170045875</v>
      </c>
      <c r="AA95" s="55">
        <f>Assumptions!AA452</f>
        <v>204918.28723302757</v>
      </c>
      <c r="AB95" s="55">
        <f>Assumptions!AB452</f>
        <v>142490.26628944959</v>
      </c>
      <c r="AC95" s="55">
        <f>Assumptions!AC452</f>
        <v>142059.66513944959</v>
      </c>
      <c r="AD95" s="55">
        <f>Assumptions!AD452</f>
        <v>141718.70023944959</v>
      </c>
      <c r="AE95" s="55">
        <f>Assumptions!AE452</f>
        <v>66379.300137156009</v>
      </c>
      <c r="AF95" s="55">
        <f>Assumptions!AF452</f>
        <v>38112.12918440369</v>
      </c>
      <c r="AG95" s="55"/>
      <c r="AH95" s="55">
        <f>SUM(U95:AF95)</f>
        <v>1685968.1070000001</v>
      </c>
      <c r="AI95" s="55"/>
      <c r="AJ95" s="55">
        <f>Assumptions!AJ452</f>
        <v>53537.717894036723</v>
      </c>
      <c r="AK95" s="55">
        <f>Assumptions!AK452</f>
        <v>177488.43891972478</v>
      </c>
      <c r="AL95" s="55">
        <f>Assumptions!AL452</f>
        <v>129805.78973394494</v>
      </c>
      <c r="AM95" s="55">
        <f>Assumptions!AM452</f>
        <v>157702.77209724774</v>
      </c>
      <c r="AN95" s="55">
        <f>Assumptions!AN452</f>
        <v>248714.13692798177</v>
      </c>
      <c r="AO95" s="55">
        <f>Assumptions!AO452</f>
        <v>247793.12412798181</v>
      </c>
      <c r="AP95" s="55">
        <f>Assumptions!AP452</f>
        <v>218056.41901467892</v>
      </c>
      <c r="AQ95" s="55">
        <f>Assumptions!AQ452</f>
        <v>152500.27145642205</v>
      </c>
      <c r="AR95" s="55">
        <f>Assumptions!AR452</f>
        <v>152069.67030642205</v>
      </c>
      <c r="AS95" s="55">
        <f>Assumptions!AS452</f>
        <v>151728.70540642209</v>
      </c>
      <c r="AT95" s="55">
        <f>Assumptions!AT452</f>
        <v>72635.553366513777</v>
      </c>
      <c r="AU95" s="55">
        <f>Assumptions!AU452</f>
        <v>43273.53809862386</v>
      </c>
      <c r="AV95" s="55"/>
      <c r="AW95" s="55">
        <f>SUM(AJ95:AU95)</f>
        <v>1805306.1373500004</v>
      </c>
      <c r="AX95" s="55"/>
      <c r="AY95" s="55">
        <f>Assumptions!AY452</f>
        <v>59121.423901238566</v>
      </c>
      <c r="AZ95" s="55">
        <f>Assumptions!AZ452</f>
        <v>189312.75752321104</v>
      </c>
      <c r="BA95" s="55">
        <f>Assumptions!BA452</f>
        <v>139330.93527564223</v>
      </c>
      <c r="BB95" s="55">
        <f>Assumptions!BB452</f>
        <v>168541.73081711016</v>
      </c>
      <c r="BC95" s="55">
        <f>Assumptions!BC452</f>
        <v>263822.98847688083</v>
      </c>
      <c r="BD95" s="55">
        <f>Assumptions!BD452</f>
        <v>262901.9756768808</v>
      </c>
      <c r="BE95" s="55">
        <f>Assumptions!BE452</f>
        <v>231851.45738541297</v>
      </c>
      <c r="BF95" s="55">
        <f>Assumptions!BF452</f>
        <v>163010.77688174316</v>
      </c>
      <c r="BG95" s="55">
        <f>Assumptions!BG452</f>
        <v>162580.17573174313</v>
      </c>
      <c r="BH95" s="55">
        <f>Assumptions!BH452</f>
        <v>162239.21083174317</v>
      </c>
      <c r="BI95" s="55">
        <f>Assumptions!BI452</f>
        <v>79204.619257339466</v>
      </c>
      <c r="BJ95" s="55">
        <f>Assumptions!BJ452</f>
        <v>48693.017458555063</v>
      </c>
      <c r="BK95" s="55"/>
      <c r="BL95" s="55">
        <f>SUM(AY95:BJ95)</f>
        <v>1930611.0692175007</v>
      </c>
      <c r="BM95" s="55"/>
      <c r="BN95" s="55">
        <f>Assumptions!BN452</f>
        <v>64984.315208800508</v>
      </c>
      <c r="BO95" s="55">
        <f>Assumptions!BO452</f>
        <v>201728.29205687161</v>
      </c>
      <c r="BP95" s="55">
        <f>Assumptions!BP452</f>
        <v>149332.33809442431</v>
      </c>
      <c r="BQ95" s="55">
        <f>Assumptions!BQ452</f>
        <v>179922.63747296567</v>
      </c>
      <c r="BR95" s="55">
        <f>Assumptions!BR452</f>
        <v>279687.28260322491</v>
      </c>
      <c r="BS95" s="55">
        <f>Assumptions!BS452</f>
        <v>278766.26980322489</v>
      </c>
      <c r="BT95" s="55">
        <f>Assumptions!BT452</f>
        <v>246336.24767468357</v>
      </c>
      <c r="BU95" s="55">
        <f>Assumptions!BU452</f>
        <v>174046.80757833036</v>
      </c>
      <c r="BV95" s="55">
        <f>Assumptions!BV452</f>
        <v>173616.20642833036</v>
      </c>
      <c r="BW95" s="55">
        <f>Assumptions!BW452</f>
        <v>173275.2415283304</v>
      </c>
      <c r="BX95" s="55">
        <f>Assumptions!BX452</f>
        <v>86102.138442706477</v>
      </c>
      <c r="BY95" s="55">
        <f>Assumptions!BY452</f>
        <v>54383.470786482823</v>
      </c>
      <c r="BZ95" s="55"/>
      <c r="CA95" s="55">
        <f>SUM(BN95:BY95)</f>
        <v>2062181.2476783758</v>
      </c>
      <c r="CB95" s="55"/>
      <c r="CC95" s="55">
        <f>Assumptions!CC452</f>
        <v>71140.351081740504</v>
      </c>
      <c r="CD95" s="55">
        <f>Assumptions!CD452</f>
        <v>214764.60331721522</v>
      </c>
      <c r="CE95" s="55">
        <f>Assumptions!CE452</f>
        <v>159833.8110541456</v>
      </c>
      <c r="CF95" s="55">
        <f>Assumptions!CF452</f>
        <v>191872.58946161406</v>
      </c>
      <c r="CG95" s="55">
        <f>Assumptions!CG452</f>
        <v>296344.79143588617</v>
      </c>
      <c r="CH95" s="55">
        <f>Assumptions!CH452</f>
        <v>295423.77863588615</v>
      </c>
      <c r="CI95" s="55">
        <f>Assumptions!CI452</f>
        <v>261545.27747841779</v>
      </c>
      <c r="CJ95" s="55">
        <f>Assumptions!CJ452</f>
        <v>185634.63980974685</v>
      </c>
      <c r="CK95" s="55">
        <f>Assumptions!CK452</f>
        <v>185204.03865974685</v>
      </c>
      <c r="CL95" s="55">
        <f>Assumptions!CL452</f>
        <v>184863.07375974685</v>
      </c>
      <c r="CM95" s="55">
        <f>Assumptions!CM452</f>
        <v>93344.533587341793</v>
      </c>
      <c r="CN95" s="55">
        <f>Assumptions!CN452</f>
        <v>60358.446780807019</v>
      </c>
      <c r="CO95" s="55"/>
      <c r="CP95" s="55">
        <f>SUM(CC95:CN95)</f>
        <v>2200329.9350622944</v>
      </c>
      <c r="CQ95" s="55"/>
    </row>
    <row r="96" spans="1:95" s="47" customFormat="1" x14ac:dyDescent="0.35"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5"/>
      <c r="AE96" s="55"/>
      <c r="AF96" s="55"/>
      <c r="AG96" s="55"/>
      <c r="AH96" s="55"/>
      <c r="AI96" s="55"/>
      <c r="AJ96" s="55"/>
      <c r="AK96" s="55"/>
      <c r="AL96" s="55"/>
      <c r="AM96" s="55"/>
      <c r="AN96" s="55"/>
      <c r="AO96" s="55"/>
      <c r="AP96" s="55"/>
      <c r="AQ96" s="55"/>
      <c r="AR96" s="55"/>
      <c r="AS96" s="55"/>
      <c r="AT96" s="55"/>
      <c r="AU96" s="55"/>
      <c r="AV96" s="55"/>
      <c r="AW96" s="55"/>
      <c r="AX96" s="55"/>
      <c r="AY96" s="55"/>
      <c r="AZ96" s="55"/>
      <c r="BA96" s="55"/>
      <c r="BB96" s="55"/>
      <c r="BC96" s="55"/>
      <c r="BD96" s="55"/>
      <c r="BE96" s="55"/>
      <c r="BF96" s="55"/>
      <c r="BG96" s="55"/>
      <c r="BH96" s="55"/>
      <c r="BI96" s="55"/>
      <c r="BJ96" s="55"/>
      <c r="BK96" s="55"/>
      <c r="BL96" s="55"/>
      <c r="BM96" s="55"/>
      <c r="BN96" s="55"/>
      <c r="BO96" s="55"/>
      <c r="BP96" s="55"/>
      <c r="BQ96" s="55"/>
      <c r="BR96" s="55"/>
      <c r="BS96" s="55"/>
      <c r="BT96" s="55"/>
      <c r="BU96" s="55"/>
      <c r="BV96" s="55"/>
      <c r="BW96" s="55"/>
      <c r="BX96" s="55"/>
      <c r="BY96" s="55"/>
      <c r="BZ96" s="55"/>
      <c r="CA96" s="55"/>
      <c r="CB96" s="55"/>
      <c r="CC96" s="55"/>
      <c r="CD96" s="55"/>
      <c r="CE96" s="55"/>
      <c r="CF96" s="55"/>
      <c r="CG96" s="55"/>
      <c r="CH96" s="55"/>
      <c r="CI96" s="55"/>
      <c r="CJ96" s="55"/>
      <c r="CK96" s="55"/>
      <c r="CL96" s="55"/>
      <c r="CM96" s="55"/>
      <c r="CN96" s="55"/>
      <c r="CO96" s="55"/>
      <c r="CP96" s="55"/>
      <c r="CQ96" s="55"/>
    </row>
    <row r="97" spans="1:95" s="49" customFormat="1" ht="16" thickBot="1" x14ac:dyDescent="0.4">
      <c r="A97" s="49" t="s">
        <v>151</v>
      </c>
      <c r="B97" s="57"/>
      <c r="C97" s="57">
        <f>C93-C95</f>
        <v>5629092.4068749994</v>
      </c>
      <c r="D97" s="57">
        <f>D93-D95</f>
        <v>4010554.0518749999</v>
      </c>
      <c r="E97" s="57"/>
      <c r="F97" s="57">
        <f t="shared" ref="F97:Q97" si="127">F93-F95</f>
        <v>91878.197249999997</v>
      </c>
      <c r="G97" s="57">
        <f t="shared" si="127"/>
        <v>399040.53315000003</v>
      </c>
      <c r="H97" s="57">
        <f t="shared" si="127"/>
        <v>275164.34609999997</v>
      </c>
      <c r="I97" s="57">
        <f t="shared" si="127"/>
        <v>347752.8873</v>
      </c>
      <c r="J97" s="57">
        <f t="shared" si="127"/>
        <v>569345.13404999999</v>
      </c>
      <c r="K97" s="57">
        <f t="shared" si="127"/>
        <v>566790.62685</v>
      </c>
      <c r="L97" s="57">
        <f t="shared" si="127"/>
        <v>508701.90839999996</v>
      </c>
      <c r="M97" s="57">
        <f t="shared" si="127"/>
        <v>349954.83705000003</v>
      </c>
      <c r="N97" s="57">
        <f t="shared" si="127"/>
        <v>348760.5282</v>
      </c>
      <c r="O97" s="57">
        <f t="shared" si="127"/>
        <v>347814.83309999999</v>
      </c>
      <c r="P97" s="57">
        <f t="shared" si="127"/>
        <v>156693.08444999999</v>
      </c>
      <c r="Q97" s="57">
        <f t="shared" si="127"/>
        <v>79442.886599999998</v>
      </c>
      <c r="R97" s="57"/>
      <c r="S97" s="57">
        <f>S93-S95</f>
        <v>4041339.8025000002</v>
      </c>
      <c r="T97" s="57"/>
      <c r="U97" s="57">
        <f t="shared" ref="U97:AF97" si="128">U93-U95</f>
        <v>133741.99413990829</v>
      </c>
      <c r="V97" s="57">
        <f t="shared" si="128"/>
        <v>461045.20597568818</v>
      </c>
      <c r="W97" s="57">
        <f t="shared" si="128"/>
        <v>334866.61726513761</v>
      </c>
      <c r="X97" s="57">
        <f t="shared" si="128"/>
        <v>408770.81655688083</v>
      </c>
      <c r="Y97" s="57">
        <f t="shared" si="128"/>
        <v>649919.60210504592</v>
      </c>
      <c r="Z97" s="57">
        <f t="shared" si="128"/>
        <v>647365.09490504581</v>
      </c>
      <c r="AA97" s="57">
        <f t="shared" si="128"/>
        <v>568358.26836330281</v>
      </c>
      <c r="AB97" s="57">
        <f t="shared" si="128"/>
        <v>395208.85178394505</v>
      </c>
      <c r="AC97" s="57">
        <f t="shared" si="128"/>
        <v>394014.54293394502</v>
      </c>
      <c r="AD97" s="57">
        <f t="shared" si="128"/>
        <v>393068.84783394507</v>
      </c>
      <c r="AE97" s="57">
        <f t="shared" si="128"/>
        <v>184108.62490871569</v>
      </c>
      <c r="AF97" s="57">
        <f t="shared" si="128"/>
        <v>105707.22622844041</v>
      </c>
      <c r="AG97" s="57"/>
      <c r="AH97" s="57">
        <f>AH93-AH95</f>
        <v>4676175.6930000028</v>
      </c>
      <c r="AI97" s="57"/>
      <c r="AJ97" s="57">
        <f t="shared" ref="AJ97:AU97" si="129">AJ93-AJ95</f>
        <v>148491.40623440372</v>
      </c>
      <c r="AK97" s="57">
        <f t="shared" si="129"/>
        <v>492279.25511697249</v>
      </c>
      <c r="AL97" s="57">
        <f t="shared" si="129"/>
        <v>360027.37907339446</v>
      </c>
      <c r="AM97" s="57">
        <f t="shared" si="129"/>
        <v>437402.0282697248</v>
      </c>
      <c r="AN97" s="57">
        <f t="shared" si="129"/>
        <v>689829.7760077985</v>
      </c>
      <c r="AO97" s="57">
        <f t="shared" si="129"/>
        <v>687275.26880779851</v>
      </c>
      <c r="AP97" s="57">
        <f t="shared" si="129"/>
        <v>604797.99236146791</v>
      </c>
      <c r="AQ97" s="57">
        <f t="shared" si="129"/>
        <v>422972.4510206423</v>
      </c>
      <c r="AR97" s="57">
        <f t="shared" si="129"/>
        <v>421778.14217064227</v>
      </c>
      <c r="AS97" s="57">
        <f t="shared" si="129"/>
        <v>420832.44707064232</v>
      </c>
      <c r="AT97" s="57">
        <f t="shared" si="129"/>
        <v>201460.87443165141</v>
      </c>
      <c r="AU97" s="57">
        <f t="shared" si="129"/>
        <v>120022.8320848624</v>
      </c>
      <c r="AV97" s="57"/>
      <c r="AW97" s="57">
        <f>AW93-AW95</f>
        <v>5007169.8526500016</v>
      </c>
      <c r="AX97" s="57"/>
      <c r="AY97" s="57">
        <f t="shared" ref="AY97:BJ97" si="130">AY93-AY95</f>
        <v>163978.28893362393</v>
      </c>
      <c r="AZ97" s="57">
        <f t="shared" si="130"/>
        <v>525075.0067153211</v>
      </c>
      <c r="BA97" s="57">
        <f t="shared" si="130"/>
        <v>386446.17897206428</v>
      </c>
      <c r="BB97" s="57">
        <f t="shared" si="130"/>
        <v>467464.80056821113</v>
      </c>
      <c r="BC97" s="57">
        <f t="shared" si="130"/>
        <v>731735.4586056883</v>
      </c>
      <c r="BD97" s="57">
        <f t="shared" si="130"/>
        <v>729180.95140568831</v>
      </c>
      <c r="BE97" s="57">
        <f t="shared" si="130"/>
        <v>643059.70255954156</v>
      </c>
      <c r="BF97" s="57">
        <f t="shared" si="130"/>
        <v>452124.23021917435</v>
      </c>
      <c r="BG97" s="57">
        <f t="shared" si="130"/>
        <v>450929.92136917438</v>
      </c>
      <c r="BH97" s="57">
        <f t="shared" si="130"/>
        <v>449984.22626917437</v>
      </c>
      <c r="BI97" s="57">
        <f t="shared" si="130"/>
        <v>219680.73643073399</v>
      </c>
      <c r="BJ97" s="57">
        <f t="shared" si="130"/>
        <v>135054.21823410556</v>
      </c>
      <c r="BK97" s="57"/>
      <c r="BL97" s="57">
        <f>BL93-BL95</f>
        <v>5354713.7202824987</v>
      </c>
      <c r="BM97" s="57"/>
      <c r="BN97" s="57">
        <f t="shared" ref="BN97:BY97" si="131">BN93-BN95</f>
        <v>180239.51576780516</v>
      </c>
      <c r="BO97" s="57">
        <f t="shared" si="131"/>
        <v>559510.54589358729</v>
      </c>
      <c r="BP97" s="57">
        <f t="shared" si="131"/>
        <v>414185.91886566742</v>
      </c>
      <c r="BQ97" s="57">
        <f t="shared" si="131"/>
        <v>499030.71148162172</v>
      </c>
      <c r="BR97" s="57">
        <f t="shared" si="131"/>
        <v>775736.42533347267</v>
      </c>
      <c r="BS97" s="57">
        <f t="shared" si="131"/>
        <v>773181.91813347279</v>
      </c>
      <c r="BT97" s="57">
        <f t="shared" si="131"/>
        <v>683234.49826751859</v>
      </c>
      <c r="BU97" s="57">
        <f t="shared" si="131"/>
        <v>482733.59837763326</v>
      </c>
      <c r="BV97" s="57">
        <f t="shared" si="131"/>
        <v>481539.28952763323</v>
      </c>
      <c r="BW97" s="57">
        <f t="shared" si="131"/>
        <v>480593.59442763333</v>
      </c>
      <c r="BX97" s="57">
        <f t="shared" si="131"/>
        <v>238811.59152977075</v>
      </c>
      <c r="BY97" s="57">
        <f t="shared" si="131"/>
        <v>150837.17369081083</v>
      </c>
      <c r="BZ97" s="57"/>
      <c r="CA97" s="57">
        <f>CA93-CA95</f>
        <v>5719634.7812966257</v>
      </c>
      <c r="CB97" s="57"/>
      <c r="CC97" s="57">
        <f t="shared" ref="CC97:CN97" si="132">CC93-CC95</f>
        <v>197313.80394369533</v>
      </c>
      <c r="CD97" s="57">
        <f t="shared" si="132"/>
        <v>595667.86203076667</v>
      </c>
      <c r="CE97" s="57">
        <f t="shared" si="132"/>
        <v>443312.64575395104</v>
      </c>
      <c r="CF97" s="57">
        <f t="shared" si="132"/>
        <v>532174.9179407031</v>
      </c>
      <c r="CG97" s="57">
        <f t="shared" si="132"/>
        <v>821937.44039764651</v>
      </c>
      <c r="CH97" s="57">
        <f t="shared" si="132"/>
        <v>819382.93319764652</v>
      </c>
      <c r="CI97" s="57">
        <f t="shared" si="132"/>
        <v>725418.03376089456</v>
      </c>
      <c r="CJ97" s="57">
        <f t="shared" si="132"/>
        <v>514873.43494401476</v>
      </c>
      <c r="CK97" s="57">
        <f t="shared" si="132"/>
        <v>513679.12609401473</v>
      </c>
      <c r="CL97" s="57">
        <f t="shared" si="132"/>
        <v>512733.43099401484</v>
      </c>
      <c r="CM97" s="57">
        <f t="shared" si="132"/>
        <v>258898.98938375933</v>
      </c>
      <c r="CN97" s="57">
        <f t="shared" si="132"/>
        <v>167409.27692035152</v>
      </c>
      <c r="CO97" s="57"/>
      <c r="CP97" s="57">
        <f>CP93-CP95</f>
        <v>6102801.895361457</v>
      </c>
      <c r="CQ97" s="57"/>
    </row>
    <row r="98" spans="1:95" s="46" customFormat="1" x14ac:dyDescent="0.35">
      <c r="B98" s="54"/>
      <c r="C98" s="54"/>
      <c r="D98" s="54"/>
      <c r="E98" s="54"/>
      <c r="F98" s="133"/>
      <c r="G98" s="133"/>
      <c r="H98" s="133"/>
      <c r="I98" s="133"/>
      <c r="J98" s="133"/>
      <c r="K98" s="133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AW98" s="54"/>
      <c r="AX98" s="54"/>
      <c r="AY98" s="54"/>
      <c r="AZ98" s="54"/>
      <c r="BA98" s="54"/>
      <c r="BB98" s="54"/>
      <c r="BC98" s="54"/>
      <c r="BD98" s="54"/>
      <c r="BE98" s="54"/>
      <c r="BF98" s="54"/>
      <c r="BG98" s="54"/>
      <c r="BH98" s="54"/>
      <c r="BI98" s="54"/>
      <c r="BJ98" s="54"/>
      <c r="BK98" s="54"/>
      <c r="BL98" s="54"/>
      <c r="BM98" s="54"/>
      <c r="BN98" s="54"/>
      <c r="BO98" s="54"/>
      <c r="BP98" s="54"/>
      <c r="BQ98" s="54"/>
      <c r="BR98" s="54"/>
      <c r="BS98" s="54"/>
      <c r="BT98" s="54"/>
      <c r="BU98" s="54"/>
      <c r="BV98" s="54"/>
      <c r="BW98" s="54"/>
      <c r="BX98" s="54"/>
      <c r="BY98" s="54"/>
      <c r="BZ98" s="54"/>
      <c r="CA98" s="54"/>
      <c r="CB98" s="54"/>
      <c r="CC98" s="54"/>
      <c r="CD98" s="54"/>
      <c r="CE98" s="54"/>
      <c r="CF98" s="54"/>
      <c r="CG98" s="54"/>
      <c r="CH98" s="54"/>
      <c r="CI98" s="54"/>
      <c r="CJ98" s="54"/>
      <c r="CK98" s="54"/>
      <c r="CL98" s="54"/>
      <c r="CM98" s="54"/>
      <c r="CN98" s="54"/>
      <c r="CO98" s="54"/>
      <c r="CP98" s="54"/>
      <c r="CQ98" s="54"/>
    </row>
    <row r="99" spans="1:95" s="47" customFormat="1" x14ac:dyDescent="0.35">
      <c r="A99" s="38" t="s">
        <v>281</v>
      </c>
    </row>
    <row r="100" spans="1:95" x14ac:dyDescent="0.35">
      <c r="A100" s="38" t="s">
        <v>260</v>
      </c>
      <c r="P100" s="47"/>
      <c r="Q100" s="47"/>
      <c r="U100" s="47"/>
      <c r="V100" s="47"/>
      <c r="W100" s="47"/>
      <c r="X100" s="47"/>
      <c r="Y100" s="47"/>
    </row>
    <row r="101" spans="1:95" x14ac:dyDescent="0.35">
      <c r="A101" s="38" t="s">
        <v>268</v>
      </c>
    </row>
    <row r="102" spans="1:95" x14ac:dyDescent="0.35">
      <c r="A102" s="29"/>
    </row>
    <row r="103" spans="1:95" s="66" customFormat="1" x14ac:dyDescent="0.35">
      <c r="A103" s="39"/>
      <c r="B103" s="40"/>
      <c r="C103" s="40" t="str">
        <f t="shared" ref="C103:D105" si="133">C5</f>
        <v>Audited</v>
      </c>
      <c r="D103" s="40" t="str">
        <f t="shared" si="133"/>
        <v>Audited</v>
      </c>
      <c r="E103" s="40"/>
      <c r="F103" s="40" t="str">
        <f t="shared" ref="F103:Q103" si="134">F5</f>
        <v>Projected</v>
      </c>
      <c r="G103" s="40" t="str">
        <f t="shared" si="134"/>
        <v>Projected</v>
      </c>
      <c r="H103" s="40" t="str">
        <f t="shared" si="134"/>
        <v>Projected</v>
      </c>
      <c r="I103" s="40" t="str">
        <f t="shared" si="134"/>
        <v>Projected</v>
      </c>
      <c r="J103" s="40" t="str">
        <f t="shared" si="134"/>
        <v>Projected</v>
      </c>
      <c r="K103" s="40" t="str">
        <f t="shared" si="134"/>
        <v>Projected</v>
      </c>
      <c r="L103" s="40" t="str">
        <f t="shared" si="134"/>
        <v>Projected</v>
      </c>
      <c r="M103" s="40" t="str">
        <f t="shared" si="134"/>
        <v>Projected</v>
      </c>
      <c r="N103" s="40" t="str">
        <f t="shared" si="134"/>
        <v>Projected</v>
      </c>
      <c r="O103" s="40" t="str">
        <f t="shared" si="134"/>
        <v>Projected</v>
      </c>
      <c r="P103" s="40" t="str">
        <f t="shared" si="134"/>
        <v>Projected</v>
      </c>
      <c r="Q103" s="40" t="str">
        <f t="shared" si="134"/>
        <v>Projected</v>
      </c>
      <c r="R103" s="40"/>
      <c r="S103" s="40" t="str">
        <f>S5</f>
        <v>Audited</v>
      </c>
      <c r="T103" s="40"/>
      <c r="U103" s="40" t="str">
        <f t="shared" ref="U103:AF103" si="135">U5</f>
        <v>Projected</v>
      </c>
      <c r="V103" s="40" t="str">
        <f t="shared" si="135"/>
        <v>Projected</v>
      </c>
      <c r="W103" s="40" t="str">
        <f t="shared" si="135"/>
        <v>Projected</v>
      </c>
      <c r="X103" s="40" t="str">
        <f t="shared" si="135"/>
        <v>Projected</v>
      </c>
      <c r="Y103" s="40" t="str">
        <f t="shared" si="135"/>
        <v>Projected</v>
      </c>
      <c r="Z103" s="40" t="str">
        <f t="shared" si="135"/>
        <v>Projected</v>
      </c>
      <c r="AA103" s="40" t="str">
        <f t="shared" si="135"/>
        <v>Projected</v>
      </c>
      <c r="AB103" s="40" t="str">
        <f t="shared" si="135"/>
        <v>Projected</v>
      </c>
      <c r="AC103" s="40" t="str">
        <f t="shared" si="135"/>
        <v>Projected</v>
      </c>
      <c r="AD103" s="40" t="str">
        <f t="shared" si="135"/>
        <v>Projected</v>
      </c>
      <c r="AE103" s="40" t="str">
        <f t="shared" si="135"/>
        <v>Projected</v>
      </c>
      <c r="AF103" s="40" t="str">
        <f t="shared" si="135"/>
        <v>Projected</v>
      </c>
      <c r="AG103" s="40"/>
      <c r="AH103" s="40" t="str">
        <f>AH5</f>
        <v>Projected</v>
      </c>
      <c r="AI103" s="40"/>
      <c r="AJ103" s="40" t="str">
        <f t="shared" ref="AJ103:AU103" si="136">AJ5</f>
        <v>Projected</v>
      </c>
      <c r="AK103" s="40" t="str">
        <f t="shared" si="136"/>
        <v>Projected</v>
      </c>
      <c r="AL103" s="40" t="str">
        <f t="shared" si="136"/>
        <v>Projected</v>
      </c>
      <c r="AM103" s="40" t="str">
        <f t="shared" si="136"/>
        <v>Projected</v>
      </c>
      <c r="AN103" s="40" t="str">
        <f t="shared" si="136"/>
        <v>Projected</v>
      </c>
      <c r="AO103" s="40" t="str">
        <f t="shared" si="136"/>
        <v>Projected</v>
      </c>
      <c r="AP103" s="40" t="str">
        <f t="shared" si="136"/>
        <v>Projected</v>
      </c>
      <c r="AQ103" s="40" t="str">
        <f t="shared" si="136"/>
        <v>Projected</v>
      </c>
      <c r="AR103" s="40" t="str">
        <f t="shared" si="136"/>
        <v>Projected</v>
      </c>
      <c r="AS103" s="40" t="str">
        <f t="shared" si="136"/>
        <v>Projected</v>
      </c>
      <c r="AT103" s="40" t="str">
        <f t="shared" si="136"/>
        <v>Projected</v>
      </c>
      <c r="AU103" s="40" t="str">
        <f t="shared" si="136"/>
        <v>Projected</v>
      </c>
      <c r="AV103" s="40"/>
      <c r="AW103" s="40" t="str">
        <f>AW5</f>
        <v>Projected</v>
      </c>
      <c r="AX103" s="40"/>
      <c r="AY103" s="40" t="str">
        <f t="shared" ref="AY103:BJ103" si="137">AY5</f>
        <v>Projected</v>
      </c>
      <c r="AZ103" s="40" t="str">
        <f t="shared" si="137"/>
        <v>Projected</v>
      </c>
      <c r="BA103" s="40" t="str">
        <f t="shared" si="137"/>
        <v>Projected</v>
      </c>
      <c r="BB103" s="40" t="str">
        <f t="shared" si="137"/>
        <v>Projected</v>
      </c>
      <c r="BC103" s="40" t="str">
        <f t="shared" si="137"/>
        <v>Projected</v>
      </c>
      <c r="BD103" s="40" t="str">
        <f t="shared" si="137"/>
        <v>Projected</v>
      </c>
      <c r="BE103" s="40" t="str">
        <f t="shared" si="137"/>
        <v>Projected</v>
      </c>
      <c r="BF103" s="40" t="str">
        <f t="shared" si="137"/>
        <v>Projected</v>
      </c>
      <c r="BG103" s="40" t="str">
        <f t="shared" si="137"/>
        <v>Projected</v>
      </c>
      <c r="BH103" s="40" t="str">
        <f t="shared" si="137"/>
        <v>Projected</v>
      </c>
      <c r="BI103" s="40" t="str">
        <f t="shared" si="137"/>
        <v>Projected</v>
      </c>
      <c r="BJ103" s="40" t="str">
        <f t="shared" si="137"/>
        <v>Projected</v>
      </c>
      <c r="BK103" s="40"/>
      <c r="BL103" s="40" t="str">
        <f>BL5</f>
        <v>Projected</v>
      </c>
      <c r="BM103" s="40"/>
      <c r="BN103" s="40" t="str">
        <f t="shared" ref="BN103:BY103" si="138">BN5</f>
        <v>Projected</v>
      </c>
      <c r="BO103" s="40" t="str">
        <f t="shared" si="138"/>
        <v>Projected</v>
      </c>
      <c r="BP103" s="40" t="str">
        <f t="shared" si="138"/>
        <v>Projected</v>
      </c>
      <c r="BQ103" s="40" t="str">
        <f t="shared" si="138"/>
        <v>Projected</v>
      </c>
      <c r="BR103" s="40" t="str">
        <f t="shared" si="138"/>
        <v>Projected</v>
      </c>
      <c r="BS103" s="40" t="str">
        <f t="shared" si="138"/>
        <v>Projected</v>
      </c>
      <c r="BT103" s="40" t="str">
        <f t="shared" si="138"/>
        <v>Projected</v>
      </c>
      <c r="BU103" s="40" t="str">
        <f t="shared" si="138"/>
        <v>Projected</v>
      </c>
      <c r="BV103" s="40" t="str">
        <f t="shared" si="138"/>
        <v>Projected</v>
      </c>
      <c r="BW103" s="40" t="str">
        <f t="shared" si="138"/>
        <v>Projected</v>
      </c>
      <c r="BX103" s="40" t="str">
        <f t="shared" si="138"/>
        <v>Projected</v>
      </c>
      <c r="BY103" s="40" t="str">
        <f t="shared" si="138"/>
        <v>Projected</v>
      </c>
      <c r="BZ103" s="40"/>
      <c r="CA103" s="40" t="str">
        <f>CA5</f>
        <v>Projected</v>
      </c>
      <c r="CB103" s="40"/>
      <c r="CC103" s="40" t="str">
        <f t="shared" ref="CC103:CN103" si="139">CC5</f>
        <v>Projected</v>
      </c>
      <c r="CD103" s="40" t="str">
        <f t="shared" si="139"/>
        <v>Projected</v>
      </c>
      <c r="CE103" s="40" t="str">
        <f t="shared" si="139"/>
        <v>Projected</v>
      </c>
      <c r="CF103" s="40" t="str">
        <f t="shared" si="139"/>
        <v>Projected</v>
      </c>
      <c r="CG103" s="40" t="str">
        <f t="shared" si="139"/>
        <v>Projected</v>
      </c>
      <c r="CH103" s="40" t="str">
        <f t="shared" si="139"/>
        <v>Projected</v>
      </c>
      <c r="CI103" s="40" t="str">
        <f t="shared" si="139"/>
        <v>Projected</v>
      </c>
      <c r="CJ103" s="40" t="str">
        <f t="shared" si="139"/>
        <v>Projected</v>
      </c>
      <c r="CK103" s="40" t="str">
        <f t="shared" si="139"/>
        <v>Projected</v>
      </c>
      <c r="CL103" s="40" t="str">
        <f t="shared" si="139"/>
        <v>Projected</v>
      </c>
      <c r="CM103" s="40" t="str">
        <f t="shared" si="139"/>
        <v>Projected</v>
      </c>
      <c r="CN103" s="40" t="str">
        <f t="shared" si="139"/>
        <v>Projected</v>
      </c>
      <c r="CO103" s="40"/>
      <c r="CP103" s="40" t="str">
        <f>CP5</f>
        <v>Projected</v>
      </c>
      <c r="CQ103" s="40"/>
    </row>
    <row r="104" spans="1:95" s="67" customFormat="1" x14ac:dyDescent="0.35">
      <c r="A104" s="39"/>
      <c r="B104" s="40"/>
      <c r="C104" s="40" t="str">
        <f t="shared" si="133"/>
        <v>Annual</v>
      </c>
      <c r="D104" s="40" t="str">
        <f t="shared" si="133"/>
        <v>Annual</v>
      </c>
      <c r="E104" s="40"/>
      <c r="F104" s="40" t="str">
        <f t="shared" ref="F104:Q104" si="140">F6</f>
        <v>January</v>
      </c>
      <c r="G104" s="40" t="str">
        <f t="shared" si="140"/>
        <v>February</v>
      </c>
      <c r="H104" s="40" t="str">
        <f t="shared" si="140"/>
        <v>March</v>
      </c>
      <c r="I104" s="40" t="str">
        <f t="shared" si="140"/>
        <v>April</v>
      </c>
      <c r="J104" s="40" t="str">
        <f t="shared" si="140"/>
        <v>May</v>
      </c>
      <c r="K104" s="40" t="str">
        <f t="shared" si="140"/>
        <v>June</v>
      </c>
      <c r="L104" s="40" t="str">
        <f t="shared" si="140"/>
        <v>July</v>
      </c>
      <c r="M104" s="40" t="str">
        <f t="shared" si="140"/>
        <v>August</v>
      </c>
      <c r="N104" s="40" t="str">
        <f t="shared" si="140"/>
        <v>September</v>
      </c>
      <c r="O104" s="40" t="str">
        <f t="shared" si="140"/>
        <v>October</v>
      </c>
      <c r="P104" s="40" t="str">
        <f t="shared" si="140"/>
        <v>November</v>
      </c>
      <c r="Q104" s="40" t="str">
        <f t="shared" si="140"/>
        <v>December</v>
      </c>
      <c r="R104" s="40"/>
      <c r="S104" s="40" t="str">
        <f>S6</f>
        <v>Annual</v>
      </c>
      <c r="T104" s="40"/>
      <c r="U104" s="40" t="str">
        <f t="shared" ref="U104:AF104" si="141">U6</f>
        <v>January</v>
      </c>
      <c r="V104" s="40" t="str">
        <f t="shared" si="141"/>
        <v>February</v>
      </c>
      <c r="W104" s="40" t="str">
        <f t="shared" si="141"/>
        <v>March</v>
      </c>
      <c r="X104" s="40" t="str">
        <f t="shared" si="141"/>
        <v>April</v>
      </c>
      <c r="Y104" s="40" t="str">
        <f t="shared" si="141"/>
        <v>May</v>
      </c>
      <c r="Z104" s="40" t="str">
        <f t="shared" si="141"/>
        <v>June</v>
      </c>
      <c r="AA104" s="40" t="str">
        <f t="shared" si="141"/>
        <v>July</v>
      </c>
      <c r="AB104" s="40" t="str">
        <f t="shared" si="141"/>
        <v>August</v>
      </c>
      <c r="AC104" s="40" t="str">
        <f t="shared" si="141"/>
        <v>September</v>
      </c>
      <c r="AD104" s="40" t="str">
        <f t="shared" si="141"/>
        <v>October</v>
      </c>
      <c r="AE104" s="40" t="str">
        <f t="shared" si="141"/>
        <v>November</v>
      </c>
      <c r="AF104" s="40" t="str">
        <f t="shared" si="141"/>
        <v>December</v>
      </c>
      <c r="AG104" s="40"/>
      <c r="AH104" s="40" t="str">
        <f>AH6</f>
        <v>Annual</v>
      </c>
      <c r="AI104" s="40"/>
      <c r="AJ104" s="40" t="str">
        <f t="shared" ref="AJ104:AU104" si="142">AJ6</f>
        <v>January</v>
      </c>
      <c r="AK104" s="40" t="str">
        <f t="shared" si="142"/>
        <v>February</v>
      </c>
      <c r="AL104" s="40" t="str">
        <f t="shared" si="142"/>
        <v>March</v>
      </c>
      <c r="AM104" s="40" t="str">
        <f t="shared" si="142"/>
        <v>April</v>
      </c>
      <c r="AN104" s="40" t="str">
        <f t="shared" si="142"/>
        <v>May</v>
      </c>
      <c r="AO104" s="40" t="str">
        <f t="shared" si="142"/>
        <v>June</v>
      </c>
      <c r="AP104" s="40" t="str">
        <f t="shared" si="142"/>
        <v>July</v>
      </c>
      <c r="AQ104" s="40" t="str">
        <f t="shared" si="142"/>
        <v>August</v>
      </c>
      <c r="AR104" s="40" t="str">
        <f t="shared" si="142"/>
        <v>September</v>
      </c>
      <c r="AS104" s="40" t="str">
        <f t="shared" si="142"/>
        <v>October</v>
      </c>
      <c r="AT104" s="40" t="str">
        <f t="shared" si="142"/>
        <v>November</v>
      </c>
      <c r="AU104" s="40" t="str">
        <f t="shared" si="142"/>
        <v>December</v>
      </c>
      <c r="AV104" s="40"/>
      <c r="AW104" s="40" t="str">
        <f>AW6</f>
        <v>Annual</v>
      </c>
      <c r="AX104" s="40"/>
      <c r="AY104" s="40" t="str">
        <f t="shared" ref="AY104:BJ104" si="143">AY6</f>
        <v>January</v>
      </c>
      <c r="AZ104" s="40" t="str">
        <f t="shared" si="143"/>
        <v>February</v>
      </c>
      <c r="BA104" s="40" t="str">
        <f t="shared" si="143"/>
        <v>March</v>
      </c>
      <c r="BB104" s="40" t="str">
        <f t="shared" si="143"/>
        <v>April</v>
      </c>
      <c r="BC104" s="40" t="str">
        <f t="shared" si="143"/>
        <v>May</v>
      </c>
      <c r="BD104" s="40" t="str">
        <f t="shared" si="143"/>
        <v>June</v>
      </c>
      <c r="BE104" s="40" t="str">
        <f t="shared" si="143"/>
        <v>July</v>
      </c>
      <c r="BF104" s="40" t="str">
        <f t="shared" si="143"/>
        <v>August</v>
      </c>
      <c r="BG104" s="40" t="str">
        <f t="shared" si="143"/>
        <v>September</v>
      </c>
      <c r="BH104" s="40" t="str">
        <f t="shared" si="143"/>
        <v>October</v>
      </c>
      <c r="BI104" s="40" t="str">
        <f t="shared" si="143"/>
        <v>November</v>
      </c>
      <c r="BJ104" s="40" t="str">
        <f t="shared" si="143"/>
        <v>December</v>
      </c>
      <c r="BK104" s="40"/>
      <c r="BL104" s="40" t="str">
        <f>BL6</f>
        <v>Annual</v>
      </c>
      <c r="BM104" s="40"/>
      <c r="BN104" s="40" t="str">
        <f t="shared" ref="BN104:BY104" si="144">BN6</f>
        <v>January</v>
      </c>
      <c r="BO104" s="40" t="str">
        <f t="shared" si="144"/>
        <v>February</v>
      </c>
      <c r="BP104" s="40" t="str">
        <f t="shared" si="144"/>
        <v>March</v>
      </c>
      <c r="BQ104" s="40" t="str">
        <f t="shared" si="144"/>
        <v>April</v>
      </c>
      <c r="BR104" s="40" t="str">
        <f t="shared" si="144"/>
        <v>May</v>
      </c>
      <c r="BS104" s="40" t="str">
        <f t="shared" si="144"/>
        <v>June</v>
      </c>
      <c r="BT104" s="40" t="str">
        <f t="shared" si="144"/>
        <v>July</v>
      </c>
      <c r="BU104" s="40" t="str">
        <f t="shared" si="144"/>
        <v>August</v>
      </c>
      <c r="BV104" s="40" t="str">
        <f t="shared" si="144"/>
        <v>September</v>
      </c>
      <c r="BW104" s="40" t="str">
        <f t="shared" si="144"/>
        <v>October</v>
      </c>
      <c r="BX104" s="40" t="str">
        <f t="shared" si="144"/>
        <v>November</v>
      </c>
      <c r="BY104" s="40" t="str">
        <f t="shared" si="144"/>
        <v>December</v>
      </c>
      <c r="BZ104" s="40"/>
      <c r="CA104" s="40" t="str">
        <f>CA6</f>
        <v>Annual</v>
      </c>
      <c r="CB104" s="40"/>
      <c r="CC104" s="40" t="str">
        <f t="shared" ref="CC104:CN104" si="145">CC6</f>
        <v>January</v>
      </c>
      <c r="CD104" s="40" t="str">
        <f t="shared" si="145"/>
        <v>February</v>
      </c>
      <c r="CE104" s="40" t="str">
        <f t="shared" si="145"/>
        <v>March</v>
      </c>
      <c r="CF104" s="40" t="str">
        <f t="shared" si="145"/>
        <v>April</v>
      </c>
      <c r="CG104" s="40" t="str">
        <f t="shared" si="145"/>
        <v>May</v>
      </c>
      <c r="CH104" s="40" t="str">
        <f t="shared" si="145"/>
        <v>June</v>
      </c>
      <c r="CI104" s="40" t="str">
        <f t="shared" si="145"/>
        <v>July</v>
      </c>
      <c r="CJ104" s="40" t="str">
        <f t="shared" si="145"/>
        <v>August</v>
      </c>
      <c r="CK104" s="40" t="str">
        <f t="shared" si="145"/>
        <v>September</v>
      </c>
      <c r="CL104" s="40" t="str">
        <f t="shared" si="145"/>
        <v>October</v>
      </c>
      <c r="CM104" s="40" t="str">
        <f t="shared" si="145"/>
        <v>November</v>
      </c>
      <c r="CN104" s="40" t="str">
        <f t="shared" si="145"/>
        <v>December</v>
      </c>
      <c r="CO104" s="40"/>
      <c r="CP104" s="40" t="str">
        <f>CP6</f>
        <v>Annual</v>
      </c>
      <c r="CQ104" s="40"/>
    </row>
    <row r="105" spans="1:95" s="68" customFormat="1" x14ac:dyDescent="0.35">
      <c r="A105" s="41"/>
      <c r="B105" s="59"/>
      <c r="C105" s="59">
        <f t="shared" si="133"/>
        <v>2017</v>
      </c>
      <c r="D105" s="43">
        <f t="shared" si="133"/>
        <v>2018</v>
      </c>
      <c r="E105" s="43"/>
      <c r="F105" s="43">
        <f t="shared" ref="F105:Q105" si="146">F7</f>
        <v>2019</v>
      </c>
      <c r="G105" s="43">
        <f t="shared" si="146"/>
        <v>2019</v>
      </c>
      <c r="H105" s="43">
        <f t="shared" si="146"/>
        <v>2019</v>
      </c>
      <c r="I105" s="43">
        <f t="shared" si="146"/>
        <v>2019</v>
      </c>
      <c r="J105" s="43">
        <f t="shared" si="146"/>
        <v>2019</v>
      </c>
      <c r="K105" s="43">
        <f t="shared" si="146"/>
        <v>2019</v>
      </c>
      <c r="L105" s="43">
        <f t="shared" si="146"/>
        <v>2019</v>
      </c>
      <c r="M105" s="43">
        <f t="shared" si="146"/>
        <v>2019</v>
      </c>
      <c r="N105" s="43">
        <f t="shared" si="146"/>
        <v>2019</v>
      </c>
      <c r="O105" s="43">
        <f t="shared" si="146"/>
        <v>2019</v>
      </c>
      <c r="P105" s="43">
        <f t="shared" si="146"/>
        <v>2019</v>
      </c>
      <c r="Q105" s="43">
        <f t="shared" si="146"/>
        <v>2019</v>
      </c>
      <c r="R105" s="43"/>
      <c r="S105" s="43">
        <f>S7</f>
        <v>2019</v>
      </c>
      <c r="T105" s="43"/>
      <c r="U105" s="43">
        <f t="shared" ref="U105:AF105" si="147">U7</f>
        <v>2020</v>
      </c>
      <c r="V105" s="43">
        <f t="shared" si="147"/>
        <v>2020</v>
      </c>
      <c r="W105" s="43">
        <f t="shared" si="147"/>
        <v>2020</v>
      </c>
      <c r="X105" s="43">
        <f t="shared" si="147"/>
        <v>2020</v>
      </c>
      <c r="Y105" s="43">
        <f t="shared" si="147"/>
        <v>2020</v>
      </c>
      <c r="Z105" s="43">
        <f t="shared" si="147"/>
        <v>2020</v>
      </c>
      <c r="AA105" s="43">
        <f t="shared" si="147"/>
        <v>2020</v>
      </c>
      <c r="AB105" s="43">
        <f t="shared" si="147"/>
        <v>2020</v>
      </c>
      <c r="AC105" s="43">
        <f t="shared" si="147"/>
        <v>2020</v>
      </c>
      <c r="AD105" s="43">
        <f t="shared" si="147"/>
        <v>2020</v>
      </c>
      <c r="AE105" s="43">
        <f t="shared" si="147"/>
        <v>2020</v>
      </c>
      <c r="AF105" s="43">
        <f t="shared" si="147"/>
        <v>2020</v>
      </c>
      <c r="AG105" s="43"/>
      <c r="AH105" s="43">
        <f>AH7</f>
        <v>2020</v>
      </c>
      <c r="AI105" s="43"/>
      <c r="AJ105" s="43">
        <f t="shared" ref="AJ105:AU105" si="148">AJ7</f>
        <v>2021</v>
      </c>
      <c r="AK105" s="43">
        <f t="shared" si="148"/>
        <v>2021</v>
      </c>
      <c r="AL105" s="43">
        <f t="shared" si="148"/>
        <v>2021</v>
      </c>
      <c r="AM105" s="43">
        <f t="shared" si="148"/>
        <v>2021</v>
      </c>
      <c r="AN105" s="43">
        <f t="shared" si="148"/>
        <v>2021</v>
      </c>
      <c r="AO105" s="43">
        <f t="shared" si="148"/>
        <v>2021</v>
      </c>
      <c r="AP105" s="43">
        <f t="shared" si="148"/>
        <v>2021</v>
      </c>
      <c r="AQ105" s="43">
        <f t="shared" si="148"/>
        <v>2021</v>
      </c>
      <c r="AR105" s="43">
        <f t="shared" si="148"/>
        <v>2021</v>
      </c>
      <c r="AS105" s="43">
        <f t="shared" si="148"/>
        <v>2021</v>
      </c>
      <c r="AT105" s="43">
        <f t="shared" si="148"/>
        <v>2021</v>
      </c>
      <c r="AU105" s="43">
        <f t="shared" si="148"/>
        <v>2021</v>
      </c>
      <c r="AV105" s="43"/>
      <c r="AW105" s="43">
        <f>AW7</f>
        <v>2021</v>
      </c>
      <c r="AX105" s="43"/>
      <c r="AY105" s="43">
        <f t="shared" ref="AY105:BJ105" si="149">AY7</f>
        <v>2022</v>
      </c>
      <c r="AZ105" s="43">
        <f t="shared" si="149"/>
        <v>2022</v>
      </c>
      <c r="BA105" s="43">
        <f t="shared" si="149"/>
        <v>2022</v>
      </c>
      <c r="BB105" s="43">
        <f t="shared" si="149"/>
        <v>2022</v>
      </c>
      <c r="BC105" s="43">
        <f t="shared" si="149"/>
        <v>2022</v>
      </c>
      <c r="BD105" s="43">
        <f t="shared" si="149"/>
        <v>2022</v>
      </c>
      <c r="BE105" s="43">
        <f t="shared" si="149"/>
        <v>2022</v>
      </c>
      <c r="BF105" s="43">
        <f t="shared" si="149"/>
        <v>2022</v>
      </c>
      <c r="BG105" s="43">
        <f t="shared" si="149"/>
        <v>2022</v>
      </c>
      <c r="BH105" s="43">
        <f t="shared" si="149"/>
        <v>2022</v>
      </c>
      <c r="BI105" s="43">
        <f t="shared" si="149"/>
        <v>2022</v>
      </c>
      <c r="BJ105" s="43">
        <f t="shared" si="149"/>
        <v>2022</v>
      </c>
      <c r="BK105" s="43"/>
      <c r="BL105" s="43">
        <f>BL7</f>
        <v>2022</v>
      </c>
      <c r="BM105" s="43"/>
      <c r="BN105" s="43">
        <f t="shared" ref="BN105:BY105" si="150">BN7</f>
        <v>2023</v>
      </c>
      <c r="BO105" s="43">
        <f t="shared" si="150"/>
        <v>2023</v>
      </c>
      <c r="BP105" s="43">
        <f t="shared" si="150"/>
        <v>2023</v>
      </c>
      <c r="BQ105" s="43">
        <f t="shared" si="150"/>
        <v>2023</v>
      </c>
      <c r="BR105" s="43">
        <f t="shared" si="150"/>
        <v>2023</v>
      </c>
      <c r="BS105" s="43">
        <f t="shared" si="150"/>
        <v>2023</v>
      </c>
      <c r="BT105" s="43">
        <f t="shared" si="150"/>
        <v>2023</v>
      </c>
      <c r="BU105" s="43">
        <f t="shared" si="150"/>
        <v>2023</v>
      </c>
      <c r="BV105" s="43">
        <f t="shared" si="150"/>
        <v>2023</v>
      </c>
      <c r="BW105" s="43">
        <f t="shared" si="150"/>
        <v>2023</v>
      </c>
      <c r="BX105" s="43">
        <f t="shared" si="150"/>
        <v>2023</v>
      </c>
      <c r="BY105" s="43">
        <f t="shared" si="150"/>
        <v>2023</v>
      </c>
      <c r="BZ105" s="43"/>
      <c r="CA105" s="43">
        <f>CA7</f>
        <v>2023</v>
      </c>
      <c r="CB105" s="43"/>
      <c r="CC105" s="43">
        <f t="shared" ref="CC105:CN105" si="151">CC7</f>
        <v>2024</v>
      </c>
      <c r="CD105" s="43">
        <f t="shared" si="151"/>
        <v>2024</v>
      </c>
      <c r="CE105" s="43">
        <f t="shared" si="151"/>
        <v>2024</v>
      </c>
      <c r="CF105" s="43">
        <f t="shared" si="151"/>
        <v>2024</v>
      </c>
      <c r="CG105" s="43">
        <f t="shared" si="151"/>
        <v>2024</v>
      </c>
      <c r="CH105" s="43">
        <f t="shared" si="151"/>
        <v>2024</v>
      </c>
      <c r="CI105" s="43">
        <f t="shared" si="151"/>
        <v>2024</v>
      </c>
      <c r="CJ105" s="43">
        <f t="shared" si="151"/>
        <v>2024</v>
      </c>
      <c r="CK105" s="43">
        <f t="shared" si="151"/>
        <v>2024</v>
      </c>
      <c r="CL105" s="43">
        <f t="shared" si="151"/>
        <v>2024</v>
      </c>
      <c r="CM105" s="43">
        <f t="shared" si="151"/>
        <v>2024</v>
      </c>
      <c r="CN105" s="43">
        <f t="shared" si="151"/>
        <v>2024</v>
      </c>
      <c r="CO105" s="43"/>
      <c r="CP105" s="43">
        <f>CP7</f>
        <v>2024</v>
      </c>
      <c r="CQ105" s="43"/>
    </row>
    <row r="106" spans="1:95" x14ac:dyDescent="0.35">
      <c r="A106" s="30"/>
    </row>
    <row r="107" spans="1:95" x14ac:dyDescent="0.35">
      <c r="A107" s="38" t="s">
        <v>85</v>
      </c>
    </row>
    <row r="108" spans="1:95" x14ac:dyDescent="0.35">
      <c r="A108" s="30"/>
    </row>
    <row r="109" spans="1:95" s="60" customFormat="1" x14ac:dyDescent="0.35">
      <c r="A109" s="31" t="s">
        <v>151</v>
      </c>
      <c r="B109" s="54"/>
      <c r="C109" s="54">
        <f>C97</f>
        <v>5629092.4068749994</v>
      </c>
      <c r="D109" s="54">
        <f>D97</f>
        <v>4010554.0518749999</v>
      </c>
      <c r="E109" s="54"/>
      <c r="F109" s="54">
        <f t="shared" ref="F109:Q109" si="152">F97</f>
        <v>91878.197249999997</v>
      </c>
      <c r="G109" s="54">
        <f t="shared" si="152"/>
        <v>399040.53315000003</v>
      </c>
      <c r="H109" s="54">
        <f t="shared" si="152"/>
        <v>275164.34609999997</v>
      </c>
      <c r="I109" s="54">
        <f t="shared" si="152"/>
        <v>347752.8873</v>
      </c>
      <c r="J109" s="54">
        <f t="shared" si="152"/>
        <v>569345.13404999999</v>
      </c>
      <c r="K109" s="54">
        <f t="shared" si="152"/>
        <v>566790.62685</v>
      </c>
      <c r="L109" s="54">
        <f t="shared" si="152"/>
        <v>508701.90839999996</v>
      </c>
      <c r="M109" s="54">
        <f t="shared" si="152"/>
        <v>349954.83705000003</v>
      </c>
      <c r="N109" s="54">
        <f t="shared" si="152"/>
        <v>348760.5282</v>
      </c>
      <c r="O109" s="54">
        <f t="shared" si="152"/>
        <v>347814.83309999999</v>
      </c>
      <c r="P109" s="54">
        <f t="shared" si="152"/>
        <v>156693.08444999999</v>
      </c>
      <c r="Q109" s="54">
        <f t="shared" si="152"/>
        <v>79442.886599999998</v>
      </c>
      <c r="R109" s="54"/>
      <c r="S109" s="54">
        <f>SUM(F109:Q109)</f>
        <v>4041339.8025000002</v>
      </c>
      <c r="T109" s="54"/>
      <c r="U109" s="54">
        <f>U97</f>
        <v>133741.99413990829</v>
      </c>
      <c r="V109" s="54">
        <f>V97</f>
        <v>461045.20597568818</v>
      </c>
      <c r="W109" s="54">
        <f>W97</f>
        <v>334866.61726513761</v>
      </c>
      <c r="X109" s="54">
        <f>X97</f>
        <v>408770.81655688083</v>
      </c>
      <c r="Y109" s="54">
        <f t="shared" ref="Y109:AF109" si="153">Y97</f>
        <v>649919.60210504592</v>
      </c>
      <c r="Z109" s="54">
        <f t="shared" si="153"/>
        <v>647365.09490504581</v>
      </c>
      <c r="AA109" s="54">
        <f t="shared" si="153"/>
        <v>568358.26836330281</v>
      </c>
      <c r="AB109" s="54">
        <f t="shared" si="153"/>
        <v>395208.85178394505</v>
      </c>
      <c r="AC109" s="54">
        <f t="shared" si="153"/>
        <v>394014.54293394502</v>
      </c>
      <c r="AD109" s="54">
        <f t="shared" si="153"/>
        <v>393068.84783394507</v>
      </c>
      <c r="AE109" s="54">
        <f t="shared" si="153"/>
        <v>184108.62490871569</v>
      </c>
      <c r="AF109" s="54">
        <f t="shared" si="153"/>
        <v>105707.22622844041</v>
      </c>
      <c r="AG109" s="54"/>
      <c r="AH109" s="54">
        <f>SUM(U109:AF109)</f>
        <v>4676175.693</v>
      </c>
      <c r="AI109" s="54"/>
      <c r="AJ109" s="54">
        <f>AJ97</f>
        <v>148491.40623440372</v>
      </c>
      <c r="AK109" s="54">
        <f>AK97</f>
        <v>492279.25511697249</v>
      </c>
      <c r="AL109" s="54">
        <f>AL97</f>
        <v>360027.37907339446</v>
      </c>
      <c r="AM109" s="54">
        <f>AM97</f>
        <v>437402.0282697248</v>
      </c>
      <c r="AN109" s="54">
        <f t="shared" ref="AN109:AU109" si="154">AN97</f>
        <v>689829.7760077985</v>
      </c>
      <c r="AO109" s="54">
        <f t="shared" si="154"/>
        <v>687275.26880779851</v>
      </c>
      <c r="AP109" s="54">
        <f t="shared" si="154"/>
        <v>604797.99236146791</v>
      </c>
      <c r="AQ109" s="54">
        <f t="shared" si="154"/>
        <v>422972.4510206423</v>
      </c>
      <c r="AR109" s="54">
        <f t="shared" si="154"/>
        <v>421778.14217064227</v>
      </c>
      <c r="AS109" s="54">
        <f t="shared" si="154"/>
        <v>420832.44707064232</v>
      </c>
      <c r="AT109" s="54">
        <f t="shared" si="154"/>
        <v>201460.87443165141</v>
      </c>
      <c r="AU109" s="54">
        <f t="shared" si="154"/>
        <v>120022.8320848624</v>
      </c>
      <c r="AV109" s="54"/>
      <c r="AW109" s="54">
        <f>SUM(AJ109:AU109)</f>
        <v>5007169.8526500007</v>
      </c>
      <c r="AX109" s="54"/>
      <c r="AY109" s="54">
        <f>AY97</f>
        <v>163978.28893362393</v>
      </c>
      <c r="AZ109" s="54">
        <f>AZ97</f>
        <v>525075.0067153211</v>
      </c>
      <c r="BA109" s="54">
        <f>BA97</f>
        <v>386446.17897206428</v>
      </c>
      <c r="BB109" s="54">
        <f>BB97</f>
        <v>467464.80056821113</v>
      </c>
      <c r="BC109" s="54">
        <f t="shared" ref="BC109:BJ109" si="155">BC97</f>
        <v>731735.4586056883</v>
      </c>
      <c r="BD109" s="54">
        <f t="shared" si="155"/>
        <v>729180.95140568831</v>
      </c>
      <c r="BE109" s="54">
        <f t="shared" si="155"/>
        <v>643059.70255954156</v>
      </c>
      <c r="BF109" s="54">
        <f t="shared" si="155"/>
        <v>452124.23021917435</v>
      </c>
      <c r="BG109" s="54">
        <f t="shared" si="155"/>
        <v>450929.92136917438</v>
      </c>
      <c r="BH109" s="54">
        <f t="shared" si="155"/>
        <v>449984.22626917437</v>
      </c>
      <c r="BI109" s="54">
        <f t="shared" si="155"/>
        <v>219680.73643073399</v>
      </c>
      <c r="BJ109" s="54">
        <f t="shared" si="155"/>
        <v>135054.21823410556</v>
      </c>
      <c r="BK109" s="54"/>
      <c r="BL109" s="54">
        <f>SUM(AY109:BJ109)</f>
        <v>5354713.7202825015</v>
      </c>
      <c r="BM109" s="54"/>
      <c r="BN109" s="54">
        <f>BN97</f>
        <v>180239.51576780516</v>
      </c>
      <c r="BO109" s="54">
        <f>BO97</f>
        <v>559510.54589358729</v>
      </c>
      <c r="BP109" s="54">
        <f>BP97</f>
        <v>414185.91886566742</v>
      </c>
      <c r="BQ109" s="54">
        <f>BQ97</f>
        <v>499030.71148162172</v>
      </c>
      <c r="BR109" s="54">
        <f t="shared" ref="BR109:BY109" si="156">BR97</f>
        <v>775736.42533347267</v>
      </c>
      <c r="BS109" s="54">
        <f t="shared" si="156"/>
        <v>773181.91813347279</v>
      </c>
      <c r="BT109" s="54">
        <f t="shared" si="156"/>
        <v>683234.49826751859</v>
      </c>
      <c r="BU109" s="54">
        <f t="shared" si="156"/>
        <v>482733.59837763326</v>
      </c>
      <c r="BV109" s="54">
        <f t="shared" si="156"/>
        <v>481539.28952763323</v>
      </c>
      <c r="BW109" s="54">
        <f t="shared" si="156"/>
        <v>480593.59442763333</v>
      </c>
      <c r="BX109" s="54">
        <f t="shared" si="156"/>
        <v>238811.59152977075</v>
      </c>
      <c r="BY109" s="54">
        <f t="shared" si="156"/>
        <v>150837.17369081083</v>
      </c>
      <c r="BZ109" s="54"/>
      <c r="CA109" s="54">
        <f>SUM(BN109:BY109)</f>
        <v>5719634.7812966267</v>
      </c>
      <c r="CB109" s="54"/>
      <c r="CC109" s="54">
        <f>CC97</f>
        <v>197313.80394369533</v>
      </c>
      <c r="CD109" s="54">
        <f>CD97</f>
        <v>595667.86203076667</v>
      </c>
      <c r="CE109" s="54">
        <f>CE97</f>
        <v>443312.64575395104</v>
      </c>
      <c r="CF109" s="54">
        <f>CF97</f>
        <v>532174.9179407031</v>
      </c>
      <c r="CG109" s="54">
        <f t="shared" ref="CG109:CN109" si="157">CG97</f>
        <v>821937.44039764651</v>
      </c>
      <c r="CH109" s="54">
        <f t="shared" si="157"/>
        <v>819382.93319764652</v>
      </c>
      <c r="CI109" s="54">
        <f t="shared" si="157"/>
        <v>725418.03376089456</v>
      </c>
      <c r="CJ109" s="54">
        <f t="shared" si="157"/>
        <v>514873.43494401476</v>
      </c>
      <c r="CK109" s="54">
        <f t="shared" si="157"/>
        <v>513679.12609401473</v>
      </c>
      <c r="CL109" s="54">
        <f t="shared" si="157"/>
        <v>512733.43099401484</v>
      </c>
      <c r="CM109" s="54">
        <f t="shared" si="157"/>
        <v>258898.98938375933</v>
      </c>
      <c r="CN109" s="54">
        <f t="shared" si="157"/>
        <v>167409.27692035152</v>
      </c>
      <c r="CO109" s="54"/>
      <c r="CP109" s="54">
        <f>SUM(CC109:CN109)</f>
        <v>6102801.895361458</v>
      </c>
      <c r="CQ109" s="54"/>
    </row>
    <row r="110" spans="1:95" x14ac:dyDescent="0.35">
      <c r="A110" s="30"/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46"/>
      <c r="AW110" s="46"/>
      <c r="AX110" s="46"/>
      <c r="AY110" s="46"/>
      <c r="AZ110" s="46"/>
      <c r="BA110" s="46"/>
      <c r="BB110" s="46"/>
      <c r="BC110" s="46"/>
      <c r="BD110" s="46"/>
      <c r="BE110" s="46"/>
      <c r="BF110" s="46"/>
      <c r="BG110" s="46"/>
      <c r="BH110" s="46"/>
      <c r="BI110" s="46"/>
      <c r="BJ110" s="46"/>
      <c r="BK110" s="46"/>
      <c r="BL110" s="46"/>
      <c r="BM110" s="46"/>
      <c r="BN110" s="46"/>
      <c r="BO110" s="46"/>
      <c r="BP110" s="46"/>
      <c r="BQ110" s="46"/>
      <c r="BR110" s="46"/>
      <c r="BS110" s="46"/>
      <c r="BT110" s="46"/>
      <c r="BU110" s="46"/>
      <c r="BV110" s="46"/>
      <c r="BW110" s="46"/>
      <c r="BX110" s="46"/>
      <c r="BY110" s="46"/>
      <c r="BZ110" s="46"/>
      <c r="CA110" s="46"/>
      <c r="CB110" s="46"/>
      <c r="CC110" s="46"/>
      <c r="CD110" s="46"/>
      <c r="CE110" s="46"/>
      <c r="CF110" s="46"/>
      <c r="CG110" s="46"/>
      <c r="CH110" s="46"/>
      <c r="CI110" s="46"/>
      <c r="CJ110" s="46"/>
      <c r="CK110" s="46"/>
      <c r="CL110" s="46"/>
      <c r="CM110" s="46"/>
      <c r="CN110" s="46"/>
      <c r="CO110" s="46"/>
      <c r="CP110" s="46"/>
      <c r="CQ110" s="46"/>
    </row>
    <row r="111" spans="1:95" x14ac:dyDescent="0.35">
      <c r="A111" s="37" t="s">
        <v>144</v>
      </c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  <c r="AL111" s="46"/>
      <c r="AM111" s="46"/>
      <c r="AN111" s="46"/>
      <c r="AO111" s="46"/>
      <c r="AP111" s="46"/>
      <c r="AQ111" s="46"/>
      <c r="AR111" s="46"/>
      <c r="AS111" s="46"/>
      <c r="AT111" s="46"/>
      <c r="AU111" s="46"/>
      <c r="AV111" s="46"/>
      <c r="AW111" s="46"/>
      <c r="AX111" s="46"/>
      <c r="AY111" s="46"/>
      <c r="AZ111" s="46"/>
      <c r="BA111" s="46"/>
      <c r="BB111" s="46"/>
      <c r="BC111" s="46"/>
      <c r="BD111" s="46"/>
      <c r="BE111" s="46"/>
      <c r="BF111" s="46"/>
      <c r="BG111" s="46"/>
      <c r="BH111" s="46"/>
      <c r="BI111" s="46"/>
      <c r="BJ111" s="46"/>
      <c r="BK111" s="46"/>
      <c r="BL111" s="46"/>
      <c r="BM111" s="46"/>
      <c r="BN111" s="46"/>
      <c r="BO111" s="46"/>
      <c r="BP111" s="46"/>
      <c r="BQ111" s="46"/>
      <c r="BR111" s="46"/>
      <c r="BS111" s="46"/>
      <c r="BT111" s="46"/>
      <c r="BU111" s="46"/>
      <c r="BV111" s="46"/>
      <c r="BW111" s="46"/>
      <c r="BX111" s="46"/>
      <c r="BY111" s="46"/>
      <c r="BZ111" s="46"/>
      <c r="CA111" s="46"/>
      <c r="CB111" s="46"/>
      <c r="CC111" s="46"/>
      <c r="CD111" s="46"/>
      <c r="CE111" s="46"/>
      <c r="CF111" s="46"/>
      <c r="CG111" s="46"/>
      <c r="CH111" s="46"/>
      <c r="CI111" s="46"/>
      <c r="CJ111" s="46"/>
      <c r="CK111" s="46"/>
      <c r="CL111" s="46"/>
      <c r="CM111" s="46"/>
      <c r="CN111" s="46"/>
      <c r="CO111" s="46"/>
      <c r="CP111" s="46"/>
      <c r="CQ111" s="46"/>
    </row>
    <row r="112" spans="1:95" x14ac:dyDescent="0.35">
      <c r="A112" s="32" t="s">
        <v>141</v>
      </c>
      <c r="C112" s="47">
        <f>Assumptions!C374</f>
        <v>24000</v>
      </c>
      <c r="D112" s="47">
        <f>Assumptions!D374</f>
        <v>24000</v>
      </c>
      <c r="E112" s="47"/>
      <c r="F112" s="47">
        <f>Assumptions!F374</f>
        <v>2000</v>
      </c>
      <c r="G112" s="47">
        <f>Assumptions!G374</f>
        <v>2000</v>
      </c>
      <c r="H112" s="47">
        <f>Assumptions!H374</f>
        <v>2000</v>
      </c>
      <c r="I112" s="47">
        <f>Assumptions!I374</f>
        <v>2000</v>
      </c>
      <c r="J112" s="47">
        <f>Assumptions!J374</f>
        <v>2000</v>
      </c>
      <c r="K112" s="47">
        <f>Assumptions!K374</f>
        <v>2000</v>
      </c>
      <c r="L112" s="47">
        <f>Assumptions!L374</f>
        <v>2000</v>
      </c>
      <c r="M112" s="47">
        <f>Assumptions!M374</f>
        <v>2000</v>
      </c>
      <c r="N112" s="47">
        <f>Assumptions!N374</f>
        <v>2000</v>
      </c>
      <c r="O112" s="47">
        <f>Assumptions!O374</f>
        <v>2000</v>
      </c>
      <c r="P112" s="47">
        <f>Assumptions!P374</f>
        <v>2000</v>
      </c>
      <c r="Q112" s="47">
        <f>Assumptions!Q374</f>
        <v>2000</v>
      </c>
      <c r="R112" s="47"/>
      <c r="S112" s="47">
        <f>SUM(F112:Q112)</f>
        <v>24000</v>
      </c>
      <c r="T112" s="47"/>
      <c r="U112" s="47">
        <f>Assumptions!U374</f>
        <v>2000</v>
      </c>
      <c r="V112" s="47">
        <f>Assumptions!V374</f>
        <v>2000</v>
      </c>
      <c r="W112" s="47">
        <f>Assumptions!W374</f>
        <v>2000</v>
      </c>
      <c r="X112" s="47">
        <f>Assumptions!X374</f>
        <v>2000</v>
      </c>
      <c r="Y112" s="47">
        <f>Assumptions!Y374</f>
        <v>2000</v>
      </c>
      <c r="Z112" s="47">
        <f>Assumptions!Z374</f>
        <v>2000</v>
      </c>
      <c r="AA112" s="47">
        <f>Assumptions!AA374</f>
        <v>2000</v>
      </c>
      <c r="AB112" s="47">
        <f>Assumptions!AB374</f>
        <v>2000</v>
      </c>
      <c r="AC112" s="47">
        <f>Assumptions!AC374</f>
        <v>2000</v>
      </c>
      <c r="AD112" s="47">
        <f>Assumptions!AD374</f>
        <v>2000</v>
      </c>
      <c r="AE112" s="47">
        <f>Assumptions!AE374</f>
        <v>2000</v>
      </c>
      <c r="AF112" s="47">
        <f>Assumptions!AF374</f>
        <v>2000</v>
      </c>
      <c r="AG112" s="47"/>
      <c r="AH112" s="47">
        <f>SUM(U112:AF112)</f>
        <v>24000</v>
      </c>
      <c r="AI112" s="47"/>
      <c r="AJ112" s="47">
        <f>Assumptions!AJ374</f>
        <v>2000</v>
      </c>
      <c r="AK112" s="47">
        <f>Assumptions!AK374</f>
        <v>2000</v>
      </c>
      <c r="AL112" s="47">
        <f>Assumptions!AL374</f>
        <v>2000</v>
      </c>
      <c r="AM112" s="47">
        <f>Assumptions!AM374</f>
        <v>2000</v>
      </c>
      <c r="AN112" s="47">
        <f>Assumptions!AN374</f>
        <v>2000</v>
      </c>
      <c r="AO112" s="47">
        <f>Assumptions!AO374</f>
        <v>2000</v>
      </c>
      <c r="AP112" s="47">
        <f>Assumptions!AP374</f>
        <v>2000</v>
      </c>
      <c r="AQ112" s="47">
        <f>Assumptions!AQ374</f>
        <v>2000</v>
      </c>
      <c r="AR112" s="47">
        <f>Assumptions!AR374</f>
        <v>2000</v>
      </c>
      <c r="AS112" s="47">
        <f>Assumptions!AS374</f>
        <v>2000</v>
      </c>
      <c r="AT112" s="47">
        <f>Assumptions!AT374</f>
        <v>2000</v>
      </c>
      <c r="AU112" s="47">
        <f>Assumptions!AU374</f>
        <v>2000</v>
      </c>
      <c r="AV112" s="47"/>
      <c r="AW112" s="47">
        <f>SUM(AJ112:AU112)</f>
        <v>24000</v>
      </c>
      <c r="AX112" s="47"/>
      <c r="AY112" s="47">
        <f>Assumptions!AY374</f>
        <v>2000</v>
      </c>
      <c r="AZ112" s="47">
        <f>Assumptions!AZ374</f>
        <v>2000</v>
      </c>
      <c r="BA112" s="47">
        <f>Assumptions!BA374</f>
        <v>2000</v>
      </c>
      <c r="BB112" s="47">
        <f>Assumptions!BB374</f>
        <v>2000</v>
      </c>
      <c r="BC112" s="47">
        <f>Assumptions!BC374</f>
        <v>2000</v>
      </c>
      <c r="BD112" s="47">
        <f>Assumptions!BD374</f>
        <v>2000</v>
      </c>
      <c r="BE112" s="47">
        <f>Assumptions!BE374</f>
        <v>2000</v>
      </c>
      <c r="BF112" s="47">
        <f>Assumptions!BF374</f>
        <v>2000</v>
      </c>
      <c r="BG112" s="47">
        <f>Assumptions!BG374</f>
        <v>2000</v>
      </c>
      <c r="BH112" s="47">
        <f>Assumptions!BH374</f>
        <v>2000</v>
      </c>
      <c r="BI112" s="47">
        <f>Assumptions!BI374</f>
        <v>2000</v>
      </c>
      <c r="BJ112" s="47">
        <f>Assumptions!BJ374</f>
        <v>2000</v>
      </c>
      <c r="BK112" s="47"/>
      <c r="BL112" s="47">
        <f>SUM(AY112:BJ112)</f>
        <v>24000</v>
      </c>
      <c r="BM112" s="47"/>
      <c r="BN112" s="47">
        <f>Assumptions!BN374</f>
        <v>2000</v>
      </c>
      <c r="BO112" s="47">
        <f>Assumptions!BO374</f>
        <v>2000</v>
      </c>
      <c r="BP112" s="47">
        <f>Assumptions!BP374</f>
        <v>2000</v>
      </c>
      <c r="BQ112" s="47">
        <f>Assumptions!BQ374</f>
        <v>2000</v>
      </c>
      <c r="BR112" s="47">
        <f>Assumptions!BR374</f>
        <v>2000</v>
      </c>
      <c r="BS112" s="47">
        <f>Assumptions!BS374</f>
        <v>2000</v>
      </c>
      <c r="BT112" s="47">
        <f>Assumptions!BT374</f>
        <v>2000</v>
      </c>
      <c r="BU112" s="47">
        <f>Assumptions!BU374</f>
        <v>2000</v>
      </c>
      <c r="BV112" s="47">
        <f>Assumptions!BV374</f>
        <v>2000</v>
      </c>
      <c r="BW112" s="47">
        <f>Assumptions!BW374</f>
        <v>2000</v>
      </c>
      <c r="BX112" s="47">
        <f>Assumptions!BX374</f>
        <v>2000</v>
      </c>
      <c r="BY112" s="47">
        <f>Assumptions!BY374</f>
        <v>2000</v>
      </c>
      <c r="BZ112" s="47"/>
      <c r="CA112" s="47">
        <f>SUM(BN112:BY112)</f>
        <v>24000</v>
      </c>
      <c r="CB112" s="47"/>
      <c r="CC112" s="47">
        <f>Assumptions!CC374</f>
        <v>2000</v>
      </c>
      <c r="CD112" s="47">
        <f>Assumptions!CD374</f>
        <v>2000</v>
      </c>
      <c r="CE112" s="47">
        <f>Assumptions!CE374</f>
        <v>2000</v>
      </c>
      <c r="CF112" s="47">
        <f>Assumptions!CF374</f>
        <v>2000</v>
      </c>
      <c r="CG112" s="47">
        <f>Assumptions!CG374</f>
        <v>2000</v>
      </c>
      <c r="CH112" s="47">
        <f>Assumptions!CH374</f>
        <v>2000</v>
      </c>
      <c r="CI112" s="47">
        <f>Assumptions!CI374</f>
        <v>2000</v>
      </c>
      <c r="CJ112" s="47">
        <f>Assumptions!CJ374</f>
        <v>2000</v>
      </c>
      <c r="CK112" s="47">
        <f>Assumptions!CK374</f>
        <v>2000</v>
      </c>
      <c r="CL112" s="47">
        <f>Assumptions!CL374</f>
        <v>2000</v>
      </c>
      <c r="CM112" s="47">
        <f>Assumptions!CM374</f>
        <v>2000</v>
      </c>
      <c r="CN112" s="47">
        <f>Assumptions!CN374</f>
        <v>2000</v>
      </c>
      <c r="CO112" s="47"/>
      <c r="CP112" s="47">
        <f>SUM(CC112:CN112)</f>
        <v>24000</v>
      </c>
      <c r="CQ112" s="47"/>
    </row>
    <row r="113" spans="1:95" x14ac:dyDescent="0.35">
      <c r="A113" s="32" t="s">
        <v>16</v>
      </c>
      <c r="C113" s="47">
        <f>C86</f>
        <v>322109</v>
      </c>
      <c r="D113" s="47">
        <f>D86</f>
        <v>389202</v>
      </c>
      <c r="E113" s="47"/>
      <c r="F113" s="47">
        <f t="shared" ref="F113:Q113" si="158">F86</f>
        <v>43032.65</v>
      </c>
      <c r="G113" s="47">
        <f t="shared" si="158"/>
        <v>46283.709999999992</v>
      </c>
      <c r="H113" s="47">
        <f t="shared" si="158"/>
        <v>52695.739999999991</v>
      </c>
      <c r="I113" s="47">
        <f t="shared" si="158"/>
        <v>46579.82</v>
      </c>
      <c r="J113" s="47">
        <f t="shared" si="158"/>
        <v>25396.770000000008</v>
      </c>
      <c r="K113" s="47">
        <f t="shared" si="158"/>
        <v>28872.289999999979</v>
      </c>
      <c r="L113" s="47">
        <f t="shared" si="158"/>
        <v>41930.559999999998</v>
      </c>
      <c r="M113" s="47">
        <f t="shared" si="158"/>
        <v>41422.97</v>
      </c>
      <c r="N113" s="47">
        <f t="shared" si="158"/>
        <v>43047.880000000019</v>
      </c>
      <c r="O113" s="47">
        <f t="shared" si="158"/>
        <v>44334.539999999979</v>
      </c>
      <c r="P113" s="47">
        <f t="shared" si="158"/>
        <v>45332.130000000005</v>
      </c>
      <c r="Q113" s="47">
        <f t="shared" si="158"/>
        <v>69370.94</v>
      </c>
      <c r="R113" s="47"/>
      <c r="S113" s="47">
        <f>SUM(F113:Q113)</f>
        <v>528300</v>
      </c>
      <c r="T113" s="47"/>
      <c r="U113" s="47">
        <f t="shared" ref="U113:AF113" si="159">U86</f>
        <v>43032.65</v>
      </c>
      <c r="V113" s="47">
        <f t="shared" si="159"/>
        <v>46283.709999999992</v>
      </c>
      <c r="W113" s="47">
        <f t="shared" si="159"/>
        <v>52695.739999999991</v>
      </c>
      <c r="X113" s="47">
        <f t="shared" si="159"/>
        <v>46579.82</v>
      </c>
      <c r="Y113" s="47">
        <f t="shared" si="159"/>
        <v>25396.770000000008</v>
      </c>
      <c r="Z113" s="47">
        <f t="shared" si="159"/>
        <v>28872.289999999979</v>
      </c>
      <c r="AA113" s="47">
        <f t="shared" si="159"/>
        <v>41930.559999999998</v>
      </c>
      <c r="AB113" s="47">
        <f t="shared" si="159"/>
        <v>41422.97</v>
      </c>
      <c r="AC113" s="47">
        <f t="shared" si="159"/>
        <v>43047.880000000019</v>
      </c>
      <c r="AD113" s="47">
        <f t="shared" si="159"/>
        <v>44334.539999999979</v>
      </c>
      <c r="AE113" s="47">
        <f t="shared" si="159"/>
        <v>45332.130000000005</v>
      </c>
      <c r="AF113" s="47">
        <f t="shared" si="159"/>
        <v>69370.94</v>
      </c>
      <c r="AG113" s="47"/>
      <c r="AH113" s="47">
        <f>SUM(U113:AF113)</f>
        <v>528300</v>
      </c>
      <c r="AI113" s="47"/>
      <c r="AJ113" s="47">
        <f t="shared" ref="AJ113:AU113" si="160">AJ86</f>
        <v>43032.65</v>
      </c>
      <c r="AK113" s="47">
        <f t="shared" si="160"/>
        <v>46283.709999999992</v>
      </c>
      <c r="AL113" s="47">
        <f t="shared" si="160"/>
        <v>52695.739999999991</v>
      </c>
      <c r="AM113" s="47">
        <f t="shared" si="160"/>
        <v>46579.82</v>
      </c>
      <c r="AN113" s="47">
        <f t="shared" si="160"/>
        <v>25396.770000000008</v>
      </c>
      <c r="AO113" s="47">
        <f t="shared" si="160"/>
        <v>28872.289999999979</v>
      </c>
      <c r="AP113" s="47">
        <f t="shared" si="160"/>
        <v>41930.559999999998</v>
      </c>
      <c r="AQ113" s="47">
        <f t="shared" si="160"/>
        <v>41422.97</v>
      </c>
      <c r="AR113" s="47">
        <f t="shared" si="160"/>
        <v>43047.880000000019</v>
      </c>
      <c r="AS113" s="47">
        <f t="shared" si="160"/>
        <v>44334.539999999979</v>
      </c>
      <c r="AT113" s="47">
        <f t="shared" si="160"/>
        <v>45332.130000000005</v>
      </c>
      <c r="AU113" s="47">
        <f t="shared" si="160"/>
        <v>69370.94</v>
      </c>
      <c r="AV113" s="47"/>
      <c r="AW113" s="47">
        <f>SUM(AJ113:AU113)</f>
        <v>528300</v>
      </c>
      <c r="AX113" s="47"/>
      <c r="AY113" s="47">
        <f t="shared" ref="AY113:BJ113" si="161">AY86</f>
        <v>43032.65</v>
      </c>
      <c r="AZ113" s="47">
        <f t="shared" si="161"/>
        <v>46283.709999999992</v>
      </c>
      <c r="BA113" s="47">
        <f t="shared" si="161"/>
        <v>52695.739999999991</v>
      </c>
      <c r="BB113" s="47">
        <f t="shared" si="161"/>
        <v>46579.82</v>
      </c>
      <c r="BC113" s="47">
        <f t="shared" si="161"/>
        <v>25396.770000000008</v>
      </c>
      <c r="BD113" s="47">
        <f t="shared" si="161"/>
        <v>28872.289999999979</v>
      </c>
      <c r="BE113" s="47">
        <f t="shared" si="161"/>
        <v>41930.559999999998</v>
      </c>
      <c r="BF113" s="47">
        <f t="shared" si="161"/>
        <v>41422.97</v>
      </c>
      <c r="BG113" s="47">
        <f t="shared" si="161"/>
        <v>43047.880000000019</v>
      </c>
      <c r="BH113" s="47">
        <f t="shared" si="161"/>
        <v>44334.539999999979</v>
      </c>
      <c r="BI113" s="47">
        <f t="shared" si="161"/>
        <v>45332.130000000005</v>
      </c>
      <c r="BJ113" s="47">
        <f t="shared" si="161"/>
        <v>69370.94</v>
      </c>
      <c r="BK113" s="47"/>
      <c r="BL113" s="47">
        <f>SUM(AY113:BJ113)</f>
        <v>528300</v>
      </c>
      <c r="BM113" s="47"/>
      <c r="BN113" s="47">
        <f t="shared" ref="BN113:BY113" si="162">BN86</f>
        <v>43032.65</v>
      </c>
      <c r="BO113" s="47">
        <f t="shared" si="162"/>
        <v>46283.709999999992</v>
      </c>
      <c r="BP113" s="47">
        <f t="shared" si="162"/>
        <v>52695.739999999991</v>
      </c>
      <c r="BQ113" s="47">
        <f t="shared" si="162"/>
        <v>46579.82</v>
      </c>
      <c r="BR113" s="47">
        <f t="shared" si="162"/>
        <v>25396.770000000008</v>
      </c>
      <c r="BS113" s="47">
        <f t="shared" si="162"/>
        <v>28872.289999999979</v>
      </c>
      <c r="BT113" s="47">
        <f t="shared" si="162"/>
        <v>41930.559999999998</v>
      </c>
      <c r="BU113" s="47">
        <f t="shared" si="162"/>
        <v>41422.97</v>
      </c>
      <c r="BV113" s="47">
        <f t="shared" si="162"/>
        <v>43047.880000000019</v>
      </c>
      <c r="BW113" s="47">
        <f t="shared" si="162"/>
        <v>44334.539999999979</v>
      </c>
      <c r="BX113" s="47">
        <f t="shared" si="162"/>
        <v>45332.130000000005</v>
      </c>
      <c r="BY113" s="47">
        <f t="shared" si="162"/>
        <v>69370.94</v>
      </c>
      <c r="BZ113" s="47"/>
      <c r="CA113" s="47">
        <f>SUM(BN113:BY113)</f>
        <v>528300</v>
      </c>
      <c r="CB113" s="47"/>
      <c r="CC113" s="47">
        <f t="shared" ref="CC113:CN113" si="163">CC86</f>
        <v>43032.65</v>
      </c>
      <c r="CD113" s="47">
        <f t="shared" si="163"/>
        <v>46283.709999999992</v>
      </c>
      <c r="CE113" s="47">
        <f t="shared" si="163"/>
        <v>52695.739999999991</v>
      </c>
      <c r="CF113" s="47">
        <f t="shared" si="163"/>
        <v>46579.82</v>
      </c>
      <c r="CG113" s="47">
        <f t="shared" si="163"/>
        <v>25396.770000000008</v>
      </c>
      <c r="CH113" s="47">
        <f t="shared" si="163"/>
        <v>28872.289999999979</v>
      </c>
      <c r="CI113" s="47">
        <f t="shared" si="163"/>
        <v>41930.559999999998</v>
      </c>
      <c r="CJ113" s="47">
        <f t="shared" si="163"/>
        <v>41422.97</v>
      </c>
      <c r="CK113" s="47">
        <f t="shared" si="163"/>
        <v>43047.880000000019</v>
      </c>
      <c r="CL113" s="47">
        <f t="shared" si="163"/>
        <v>44334.539999999979</v>
      </c>
      <c r="CM113" s="47">
        <f t="shared" si="163"/>
        <v>45332.130000000005</v>
      </c>
      <c r="CN113" s="47">
        <f t="shared" si="163"/>
        <v>69370.94</v>
      </c>
      <c r="CO113" s="47"/>
      <c r="CP113" s="47">
        <f>SUM(CC113:CN113)</f>
        <v>528300</v>
      </c>
      <c r="CQ113" s="47"/>
    </row>
    <row r="114" spans="1:95" s="61" customFormat="1" x14ac:dyDescent="0.35">
      <c r="A114" s="33" t="s">
        <v>142</v>
      </c>
      <c r="C114" s="56">
        <f>C95</f>
        <v>2029536.7181250001</v>
      </c>
      <c r="D114" s="56">
        <f>D95</f>
        <v>1445982.0731250001</v>
      </c>
      <c r="E114" s="56"/>
      <c r="F114" s="56">
        <f t="shared" ref="F114:Q114" si="164">F95</f>
        <v>33126.152750000001</v>
      </c>
      <c r="G114" s="56">
        <f t="shared" si="164"/>
        <v>143871.75685000001</v>
      </c>
      <c r="H114" s="56">
        <f t="shared" si="164"/>
        <v>99208.913900000014</v>
      </c>
      <c r="I114" s="56">
        <f t="shared" si="164"/>
        <v>125380.29270000001</v>
      </c>
      <c r="J114" s="56">
        <f t="shared" si="164"/>
        <v>205274.09595000002</v>
      </c>
      <c r="K114" s="56">
        <f t="shared" si="164"/>
        <v>204353.08314999999</v>
      </c>
      <c r="L114" s="56">
        <f t="shared" si="164"/>
        <v>183409.53159999999</v>
      </c>
      <c r="M114" s="56">
        <f t="shared" si="164"/>
        <v>126174.19295000001</v>
      </c>
      <c r="N114" s="56">
        <f t="shared" si="164"/>
        <v>125743.59180000001</v>
      </c>
      <c r="O114" s="56">
        <f t="shared" si="164"/>
        <v>125402.62690000002</v>
      </c>
      <c r="P114" s="56">
        <f t="shared" si="164"/>
        <v>56494.785550000001</v>
      </c>
      <c r="Q114" s="56">
        <f t="shared" si="164"/>
        <v>28642.6734</v>
      </c>
      <c r="R114" s="56"/>
      <c r="S114" s="56">
        <f>SUM(F114:Q114)</f>
        <v>1457081.6975</v>
      </c>
      <c r="T114" s="56"/>
      <c r="U114" s="56">
        <f>U95</f>
        <v>48219.902649082578</v>
      </c>
      <c r="V114" s="56">
        <f>V95</f>
        <v>166227.18310688078</v>
      </c>
      <c r="W114" s="56">
        <f>W95</f>
        <v>120734.22255137615</v>
      </c>
      <c r="X114" s="56">
        <f>X95</f>
        <v>147379.9542688074</v>
      </c>
      <c r="Y114" s="56">
        <f t="shared" ref="Y114:AF114" si="165">Y95</f>
        <v>234324.75450045874</v>
      </c>
      <c r="Z114" s="56">
        <f t="shared" si="165"/>
        <v>233403.74170045875</v>
      </c>
      <c r="AA114" s="56">
        <f t="shared" si="165"/>
        <v>204918.28723302757</v>
      </c>
      <c r="AB114" s="56">
        <f t="shared" si="165"/>
        <v>142490.26628944959</v>
      </c>
      <c r="AC114" s="56">
        <f t="shared" si="165"/>
        <v>142059.66513944959</v>
      </c>
      <c r="AD114" s="56">
        <f t="shared" si="165"/>
        <v>141718.70023944959</v>
      </c>
      <c r="AE114" s="56">
        <f t="shared" si="165"/>
        <v>66379.300137156009</v>
      </c>
      <c r="AF114" s="56">
        <f t="shared" si="165"/>
        <v>38112.12918440369</v>
      </c>
      <c r="AG114" s="56"/>
      <c r="AH114" s="56">
        <f>SUM(U114:AF114)</f>
        <v>1685968.1070000001</v>
      </c>
      <c r="AI114" s="56"/>
      <c r="AJ114" s="56">
        <f>AJ95</f>
        <v>53537.717894036723</v>
      </c>
      <c r="AK114" s="56">
        <f>AK95</f>
        <v>177488.43891972478</v>
      </c>
      <c r="AL114" s="56">
        <f>AL95</f>
        <v>129805.78973394494</v>
      </c>
      <c r="AM114" s="56">
        <f>AM95</f>
        <v>157702.77209724774</v>
      </c>
      <c r="AN114" s="56">
        <f t="shared" ref="AN114:AU114" si="166">AN95</f>
        <v>248714.13692798177</v>
      </c>
      <c r="AO114" s="56">
        <f t="shared" si="166"/>
        <v>247793.12412798181</v>
      </c>
      <c r="AP114" s="56">
        <f t="shared" si="166"/>
        <v>218056.41901467892</v>
      </c>
      <c r="AQ114" s="56">
        <f t="shared" si="166"/>
        <v>152500.27145642205</v>
      </c>
      <c r="AR114" s="56">
        <f t="shared" si="166"/>
        <v>152069.67030642205</v>
      </c>
      <c r="AS114" s="56">
        <f t="shared" si="166"/>
        <v>151728.70540642209</v>
      </c>
      <c r="AT114" s="56">
        <f t="shared" si="166"/>
        <v>72635.553366513777</v>
      </c>
      <c r="AU114" s="56">
        <f t="shared" si="166"/>
        <v>43273.53809862386</v>
      </c>
      <c r="AV114" s="56"/>
      <c r="AW114" s="56">
        <f>SUM(AJ114:AU114)</f>
        <v>1805306.1373500004</v>
      </c>
      <c r="AX114" s="56"/>
      <c r="AY114" s="56">
        <f>AY95</f>
        <v>59121.423901238566</v>
      </c>
      <c r="AZ114" s="56">
        <f>AZ95</f>
        <v>189312.75752321104</v>
      </c>
      <c r="BA114" s="56">
        <f>BA95</f>
        <v>139330.93527564223</v>
      </c>
      <c r="BB114" s="56">
        <f>BB95</f>
        <v>168541.73081711016</v>
      </c>
      <c r="BC114" s="56">
        <f t="shared" ref="BC114:BJ114" si="167">BC95</f>
        <v>263822.98847688083</v>
      </c>
      <c r="BD114" s="56">
        <f t="shared" si="167"/>
        <v>262901.9756768808</v>
      </c>
      <c r="BE114" s="56">
        <f t="shared" si="167"/>
        <v>231851.45738541297</v>
      </c>
      <c r="BF114" s="56">
        <f t="shared" si="167"/>
        <v>163010.77688174316</v>
      </c>
      <c r="BG114" s="56">
        <f t="shared" si="167"/>
        <v>162580.17573174313</v>
      </c>
      <c r="BH114" s="56">
        <f t="shared" si="167"/>
        <v>162239.21083174317</v>
      </c>
      <c r="BI114" s="56">
        <f t="shared" si="167"/>
        <v>79204.619257339466</v>
      </c>
      <c r="BJ114" s="56">
        <f t="shared" si="167"/>
        <v>48693.017458555063</v>
      </c>
      <c r="BK114" s="56"/>
      <c r="BL114" s="56">
        <f>SUM(AY114:BJ114)</f>
        <v>1930611.0692175007</v>
      </c>
      <c r="BM114" s="56"/>
      <c r="BN114" s="56">
        <f>BN95</f>
        <v>64984.315208800508</v>
      </c>
      <c r="BO114" s="56">
        <f>BO95</f>
        <v>201728.29205687161</v>
      </c>
      <c r="BP114" s="56">
        <f>BP95</f>
        <v>149332.33809442431</v>
      </c>
      <c r="BQ114" s="56">
        <f>BQ95</f>
        <v>179922.63747296567</v>
      </c>
      <c r="BR114" s="56">
        <f t="shared" ref="BR114:BY114" si="168">BR95</f>
        <v>279687.28260322491</v>
      </c>
      <c r="BS114" s="56">
        <f t="shared" si="168"/>
        <v>278766.26980322489</v>
      </c>
      <c r="BT114" s="56">
        <f t="shared" si="168"/>
        <v>246336.24767468357</v>
      </c>
      <c r="BU114" s="56">
        <f t="shared" si="168"/>
        <v>174046.80757833036</v>
      </c>
      <c r="BV114" s="56">
        <f t="shared" si="168"/>
        <v>173616.20642833036</v>
      </c>
      <c r="BW114" s="56">
        <f t="shared" si="168"/>
        <v>173275.2415283304</v>
      </c>
      <c r="BX114" s="56">
        <f t="shared" si="168"/>
        <v>86102.138442706477</v>
      </c>
      <c r="BY114" s="56">
        <f t="shared" si="168"/>
        <v>54383.470786482823</v>
      </c>
      <c r="BZ114" s="56"/>
      <c r="CA114" s="56">
        <f>SUM(BN114:BY114)</f>
        <v>2062181.2476783758</v>
      </c>
      <c r="CB114" s="56"/>
      <c r="CC114" s="56">
        <f>CC95</f>
        <v>71140.351081740504</v>
      </c>
      <c r="CD114" s="56">
        <f>CD95</f>
        <v>214764.60331721522</v>
      </c>
      <c r="CE114" s="56">
        <f>CE95</f>
        <v>159833.8110541456</v>
      </c>
      <c r="CF114" s="56">
        <f>CF95</f>
        <v>191872.58946161406</v>
      </c>
      <c r="CG114" s="56">
        <f t="shared" ref="CG114:CN114" si="169">CG95</f>
        <v>296344.79143588617</v>
      </c>
      <c r="CH114" s="56">
        <f t="shared" si="169"/>
        <v>295423.77863588615</v>
      </c>
      <c r="CI114" s="56">
        <f t="shared" si="169"/>
        <v>261545.27747841779</v>
      </c>
      <c r="CJ114" s="56">
        <f t="shared" si="169"/>
        <v>185634.63980974685</v>
      </c>
      <c r="CK114" s="56">
        <f t="shared" si="169"/>
        <v>185204.03865974685</v>
      </c>
      <c r="CL114" s="56">
        <f t="shared" si="169"/>
        <v>184863.07375974685</v>
      </c>
      <c r="CM114" s="56">
        <f t="shared" si="169"/>
        <v>93344.533587341793</v>
      </c>
      <c r="CN114" s="56">
        <f t="shared" si="169"/>
        <v>60358.446780807019</v>
      </c>
      <c r="CO114" s="56"/>
      <c r="CP114" s="56">
        <f>SUM(CC114:CN114)</f>
        <v>2200329.9350622944</v>
      </c>
      <c r="CQ114" s="56"/>
    </row>
    <row r="115" spans="1:95" x14ac:dyDescent="0.35">
      <c r="A115" s="32"/>
      <c r="C115" s="47">
        <f>SUM(C112:C114)</f>
        <v>2375645.7181250001</v>
      </c>
      <c r="D115" s="47">
        <f>SUM(D112:D114)</f>
        <v>1859184.0731250001</v>
      </c>
      <c r="E115" s="47"/>
      <c r="F115" s="47">
        <f>SUM(F112:F114)</f>
        <v>78158.802750000003</v>
      </c>
      <c r="G115" s="47">
        <f>SUM(G112:G114)</f>
        <v>192155.46685</v>
      </c>
      <c r="H115" s="47">
        <f>SUM(H112:H114)</f>
        <v>153904.6539</v>
      </c>
      <c r="I115" s="47">
        <f>SUM(I112:I114)</f>
        <v>173960.1127</v>
      </c>
      <c r="J115" s="47">
        <f t="shared" ref="J115:O115" si="170">SUM(J112:J114)</f>
        <v>232670.86595000004</v>
      </c>
      <c r="K115" s="47">
        <f t="shared" si="170"/>
        <v>235225.37314999997</v>
      </c>
      <c r="L115" s="47">
        <f t="shared" si="170"/>
        <v>227340.09159999999</v>
      </c>
      <c r="M115" s="47">
        <f t="shared" si="170"/>
        <v>169597.16295000003</v>
      </c>
      <c r="N115" s="47">
        <f t="shared" si="170"/>
        <v>170791.47180000003</v>
      </c>
      <c r="O115" s="47">
        <f t="shared" si="170"/>
        <v>171737.16690000001</v>
      </c>
      <c r="P115" s="47">
        <f>SUM(P112:P114)</f>
        <v>103826.91555000001</v>
      </c>
      <c r="Q115" s="47">
        <f>SUM(Q112:Q114)</f>
        <v>100013.6134</v>
      </c>
      <c r="R115" s="47"/>
      <c r="S115" s="47">
        <f>SUM(S112:S114)</f>
        <v>2009381.6975</v>
      </c>
      <c r="T115" s="47"/>
      <c r="U115" s="47">
        <f>SUM(U112:U114)</f>
        <v>93252.552649082587</v>
      </c>
      <c r="V115" s="47">
        <f>SUM(V112:V114)</f>
        <v>214510.89310688077</v>
      </c>
      <c r="W115" s="47">
        <f>SUM(W112:W114)</f>
        <v>175429.96255137614</v>
      </c>
      <c r="X115" s="47">
        <f>SUM(X112:X114)</f>
        <v>195959.77426880741</v>
      </c>
      <c r="Y115" s="47">
        <f t="shared" ref="Y115:AF115" si="171">SUM(Y112:Y114)</f>
        <v>261721.52450045876</v>
      </c>
      <c r="Z115" s="47">
        <f t="shared" si="171"/>
        <v>264276.03170045873</v>
      </c>
      <c r="AA115" s="47">
        <f t="shared" si="171"/>
        <v>248848.84723302757</v>
      </c>
      <c r="AB115" s="47">
        <f t="shared" si="171"/>
        <v>185913.23628944959</v>
      </c>
      <c r="AC115" s="47">
        <f t="shared" si="171"/>
        <v>187107.54513944959</v>
      </c>
      <c r="AD115" s="47">
        <f t="shared" si="171"/>
        <v>188053.24023944957</v>
      </c>
      <c r="AE115" s="47">
        <f t="shared" si="171"/>
        <v>113711.43013715601</v>
      </c>
      <c r="AF115" s="47">
        <f t="shared" si="171"/>
        <v>109483.06918440369</v>
      </c>
      <c r="AG115" s="47"/>
      <c r="AH115" s="47">
        <f>SUM(AH112:AH114)</f>
        <v>2238268.1069999998</v>
      </c>
      <c r="AI115" s="47"/>
      <c r="AJ115" s="47">
        <f>SUM(AJ112:AJ114)</f>
        <v>98570.367894036724</v>
      </c>
      <c r="AK115" s="47">
        <f>SUM(AK112:AK114)</f>
        <v>225772.14891972477</v>
      </c>
      <c r="AL115" s="47">
        <f>SUM(AL112:AL114)</f>
        <v>184501.52973394492</v>
      </c>
      <c r="AM115" s="47">
        <f>SUM(AM112:AM114)</f>
        <v>206282.59209724775</v>
      </c>
      <c r="AN115" s="47">
        <f t="shared" ref="AN115:AU115" si="172">SUM(AN112:AN114)</f>
        <v>276110.90692798176</v>
      </c>
      <c r="AO115" s="47">
        <f t="shared" si="172"/>
        <v>278665.41412798176</v>
      </c>
      <c r="AP115" s="47">
        <f t="shared" si="172"/>
        <v>261986.97901467892</v>
      </c>
      <c r="AQ115" s="47">
        <f t="shared" si="172"/>
        <v>195923.24145642205</v>
      </c>
      <c r="AR115" s="47">
        <f t="shared" si="172"/>
        <v>197117.55030642205</v>
      </c>
      <c r="AS115" s="47">
        <f t="shared" si="172"/>
        <v>198063.24540642207</v>
      </c>
      <c r="AT115" s="47">
        <f t="shared" si="172"/>
        <v>119967.68336651378</v>
      </c>
      <c r="AU115" s="47">
        <f t="shared" si="172"/>
        <v>114644.47809862386</v>
      </c>
      <c r="AV115" s="47"/>
      <c r="AW115" s="47">
        <f>SUM(AW112:AW114)</f>
        <v>2357606.1373500004</v>
      </c>
      <c r="AX115" s="47"/>
      <c r="AY115" s="47">
        <f>SUM(AY112:AY114)</f>
        <v>104154.07390123856</v>
      </c>
      <c r="AZ115" s="47">
        <f>SUM(AZ112:AZ114)</f>
        <v>237596.46752321103</v>
      </c>
      <c r="BA115" s="47">
        <f>SUM(BA112:BA114)</f>
        <v>194026.67527564222</v>
      </c>
      <c r="BB115" s="47">
        <f>SUM(BB112:BB114)</f>
        <v>217121.55081711017</v>
      </c>
      <c r="BC115" s="47">
        <f t="shared" ref="BC115:BJ115" si="173">SUM(BC112:BC114)</f>
        <v>291219.75847688084</v>
      </c>
      <c r="BD115" s="47">
        <f t="shared" si="173"/>
        <v>293774.26567688078</v>
      </c>
      <c r="BE115" s="47">
        <f t="shared" si="173"/>
        <v>275782.01738541294</v>
      </c>
      <c r="BF115" s="47">
        <f t="shared" si="173"/>
        <v>206433.74688174317</v>
      </c>
      <c r="BG115" s="47">
        <f t="shared" si="173"/>
        <v>207628.05573174317</v>
      </c>
      <c r="BH115" s="47">
        <f t="shared" si="173"/>
        <v>208573.75083174315</v>
      </c>
      <c r="BI115" s="47">
        <f t="shared" si="173"/>
        <v>126536.74925733947</v>
      </c>
      <c r="BJ115" s="47">
        <f t="shared" si="173"/>
        <v>120063.95745855506</v>
      </c>
      <c r="BK115" s="47"/>
      <c r="BL115" s="47">
        <f>SUM(BL112:BL114)</f>
        <v>2482911.0692175007</v>
      </c>
      <c r="BM115" s="47"/>
      <c r="BN115" s="47">
        <f>SUM(BN112:BN114)</f>
        <v>110016.96520880051</v>
      </c>
      <c r="BO115" s="47">
        <f>SUM(BO112:BO114)</f>
        <v>250012.0020568716</v>
      </c>
      <c r="BP115" s="47">
        <f>SUM(BP112:BP114)</f>
        <v>204028.0780944243</v>
      </c>
      <c r="BQ115" s="47">
        <f>SUM(BQ112:BQ114)</f>
        <v>228502.45747296567</v>
      </c>
      <c r="BR115" s="47">
        <f t="shared" ref="BR115:BY115" si="174">SUM(BR112:BR114)</f>
        <v>307084.05260322493</v>
      </c>
      <c r="BS115" s="47">
        <f t="shared" si="174"/>
        <v>309638.55980322487</v>
      </c>
      <c r="BT115" s="47">
        <f t="shared" si="174"/>
        <v>290266.80767468357</v>
      </c>
      <c r="BU115" s="47">
        <f t="shared" si="174"/>
        <v>217469.77757833037</v>
      </c>
      <c r="BV115" s="47">
        <f t="shared" si="174"/>
        <v>218664.0864283304</v>
      </c>
      <c r="BW115" s="47">
        <f t="shared" si="174"/>
        <v>219609.78152833038</v>
      </c>
      <c r="BX115" s="47">
        <f t="shared" si="174"/>
        <v>133434.2684427065</v>
      </c>
      <c r="BY115" s="47">
        <f t="shared" si="174"/>
        <v>125754.41078648283</v>
      </c>
      <c r="BZ115" s="47"/>
      <c r="CA115" s="47">
        <f>SUM(CA112:CA114)</f>
        <v>2614481.2476783758</v>
      </c>
      <c r="CB115" s="47"/>
      <c r="CC115" s="47">
        <f>SUM(CC112:CC114)</f>
        <v>116173.00108174051</v>
      </c>
      <c r="CD115" s="47">
        <f>SUM(CD112:CD114)</f>
        <v>263048.31331721519</v>
      </c>
      <c r="CE115" s="47">
        <f>SUM(CE112:CE114)</f>
        <v>214529.55105414559</v>
      </c>
      <c r="CF115" s="47">
        <f>SUM(CF112:CF114)</f>
        <v>240452.40946161406</v>
      </c>
      <c r="CG115" s="47">
        <f t="shared" ref="CG115:CN115" si="175">SUM(CG112:CG114)</f>
        <v>323741.56143588619</v>
      </c>
      <c r="CH115" s="47">
        <f t="shared" si="175"/>
        <v>326296.06863588613</v>
      </c>
      <c r="CI115" s="47">
        <f t="shared" si="175"/>
        <v>305475.83747841779</v>
      </c>
      <c r="CJ115" s="47">
        <f t="shared" si="175"/>
        <v>229057.60980974685</v>
      </c>
      <c r="CK115" s="47">
        <f t="shared" si="175"/>
        <v>230251.91865974688</v>
      </c>
      <c r="CL115" s="47">
        <f t="shared" si="175"/>
        <v>231197.61375974683</v>
      </c>
      <c r="CM115" s="47">
        <f t="shared" si="175"/>
        <v>140676.66358734178</v>
      </c>
      <c r="CN115" s="47">
        <f t="shared" si="175"/>
        <v>131729.38678080702</v>
      </c>
      <c r="CO115" s="47"/>
      <c r="CP115" s="47">
        <f>SUM(CP112:CP114)</f>
        <v>2752629.9350622944</v>
      </c>
      <c r="CQ115" s="47"/>
    </row>
    <row r="116" spans="1:95" x14ac:dyDescent="0.35">
      <c r="A116" s="32"/>
      <c r="B116" s="47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  <c r="AG116" s="47"/>
      <c r="AH116" s="47"/>
      <c r="AI116" s="47"/>
      <c r="AJ116" s="47"/>
      <c r="AK116" s="47"/>
      <c r="AL116" s="47"/>
      <c r="AM116" s="47"/>
      <c r="AN116" s="47"/>
      <c r="AO116" s="47"/>
      <c r="AP116" s="47"/>
      <c r="AQ116" s="47"/>
      <c r="AR116" s="47"/>
      <c r="AS116" s="47"/>
      <c r="AT116" s="47"/>
      <c r="AU116" s="47"/>
      <c r="AV116" s="47"/>
      <c r="AW116" s="47"/>
      <c r="AX116" s="47"/>
      <c r="AY116" s="47"/>
      <c r="AZ116" s="47"/>
      <c r="BA116" s="47"/>
      <c r="BB116" s="47"/>
      <c r="BC116" s="47"/>
      <c r="BD116" s="47"/>
      <c r="BE116" s="47"/>
      <c r="BF116" s="47"/>
      <c r="BG116" s="47"/>
      <c r="BH116" s="47"/>
      <c r="BI116" s="47"/>
      <c r="BJ116" s="47"/>
      <c r="BK116" s="47"/>
      <c r="BL116" s="47"/>
      <c r="BM116" s="47"/>
      <c r="BN116" s="47"/>
      <c r="BO116" s="47"/>
      <c r="BP116" s="47"/>
      <c r="BQ116" s="47"/>
      <c r="BR116" s="47"/>
      <c r="BS116" s="47"/>
      <c r="BT116" s="47"/>
      <c r="BU116" s="47"/>
      <c r="BV116" s="47"/>
      <c r="BW116" s="47"/>
      <c r="BX116" s="47"/>
      <c r="BY116" s="47"/>
      <c r="BZ116" s="47"/>
      <c r="CA116" s="47"/>
      <c r="CB116" s="47"/>
      <c r="CC116" s="47"/>
      <c r="CD116" s="47"/>
      <c r="CE116" s="47"/>
      <c r="CF116" s="47"/>
      <c r="CG116" s="47"/>
      <c r="CH116" s="47"/>
      <c r="CI116" s="47"/>
      <c r="CJ116" s="47"/>
      <c r="CK116" s="47"/>
      <c r="CL116" s="47"/>
      <c r="CM116" s="47"/>
      <c r="CN116" s="47"/>
      <c r="CO116" s="47"/>
      <c r="CP116" s="47"/>
      <c r="CQ116" s="47"/>
    </row>
    <row r="117" spans="1:95" s="62" customFormat="1" x14ac:dyDescent="0.35">
      <c r="A117" s="36" t="s">
        <v>53</v>
      </c>
      <c r="B117" s="63"/>
      <c r="C117" s="63">
        <f>C109+C115</f>
        <v>8004738.125</v>
      </c>
      <c r="D117" s="63">
        <f>D109+D115</f>
        <v>5869738.125</v>
      </c>
      <c r="E117" s="63"/>
      <c r="F117" s="63">
        <f t="shared" ref="F117:Q117" si="176">F109+F115</f>
        <v>170037</v>
      </c>
      <c r="G117" s="63">
        <f t="shared" si="176"/>
        <v>591196</v>
      </c>
      <c r="H117" s="63">
        <f t="shared" si="176"/>
        <v>429069</v>
      </c>
      <c r="I117" s="63">
        <f t="shared" si="176"/>
        <v>521713</v>
      </c>
      <c r="J117" s="63">
        <f t="shared" si="176"/>
        <v>802016</v>
      </c>
      <c r="K117" s="63">
        <f t="shared" si="176"/>
        <v>802016</v>
      </c>
      <c r="L117" s="63">
        <f t="shared" si="176"/>
        <v>736042</v>
      </c>
      <c r="M117" s="63">
        <f t="shared" si="176"/>
        <v>519552.00000000006</v>
      </c>
      <c r="N117" s="63">
        <f t="shared" si="176"/>
        <v>519552</v>
      </c>
      <c r="O117" s="63">
        <f t="shared" si="176"/>
        <v>519552</v>
      </c>
      <c r="P117" s="63">
        <f t="shared" si="176"/>
        <v>260520</v>
      </c>
      <c r="Q117" s="63">
        <f t="shared" si="176"/>
        <v>179456.5</v>
      </c>
      <c r="R117" s="63"/>
      <c r="S117" s="63">
        <f>S109+S115</f>
        <v>6050721.5</v>
      </c>
      <c r="T117" s="63"/>
      <c r="U117" s="63">
        <f>U109+U115</f>
        <v>226994.54678899088</v>
      </c>
      <c r="V117" s="63">
        <f>V109+V115</f>
        <v>675556.09908256889</v>
      </c>
      <c r="W117" s="63">
        <f>W109+W115</f>
        <v>510296.57981651375</v>
      </c>
      <c r="X117" s="63">
        <f>X109+X115</f>
        <v>604730.59082568821</v>
      </c>
      <c r="Y117" s="63">
        <f t="shared" ref="Y117:AF117" si="177">Y109+Y115</f>
        <v>911641.12660550466</v>
      </c>
      <c r="Z117" s="63">
        <f t="shared" si="177"/>
        <v>911641.12660550454</v>
      </c>
      <c r="AA117" s="63">
        <f t="shared" si="177"/>
        <v>817207.11559633038</v>
      </c>
      <c r="AB117" s="63">
        <f t="shared" si="177"/>
        <v>581122.08807339461</v>
      </c>
      <c r="AC117" s="63">
        <f t="shared" si="177"/>
        <v>581122.08807339461</v>
      </c>
      <c r="AD117" s="63">
        <f t="shared" si="177"/>
        <v>581122.08807339461</v>
      </c>
      <c r="AE117" s="63">
        <f t="shared" si="177"/>
        <v>297820.0550458717</v>
      </c>
      <c r="AF117" s="63">
        <f t="shared" si="177"/>
        <v>215190.29541284411</v>
      </c>
      <c r="AG117" s="63"/>
      <c r="AH117" s="63">
        <f>AH109+AH115</f>
        <v>6914443.7999999998</v>
      </c>
      <c r="AI117" s="63"/>
      <c r="AJ117" s="63">
        <f>AJ109+AJ115</f>
        <v>247061.77412844045</v>
      </c>
      <c r="AK117" s="63">
        <f>AK109+AK115</f>
        <v>718051.40403669723</v>
      </c>
      <c r="AL117" s="63">
        <f>AL109+AL115</f>
        <v>544528.90880733938</v>
      </c>
      <c r="AM117" s="63">
        <f>AM109+AM115</f>
        <v>643684.62036697252</v>
      </c>
      <c r="AN117" s="63">
        <f t="shared" ref="AN117:AU117" si="178">AN109+AN115</f>
        <v>965940.68293578026</v>
      </c>
      <c r="AO117" s="63">
        <f t="shared" si="178"/>
        <v>965940.68293578026</v>
      </c>
      <c r="AP117" s="63">
        <f t="shared" si="178"/>
        <v>866784.97137614689</v>
      </c>
      <c r="AQ117" s="63">
        <f t="shared" si="178"/>
        <v>618895.69247706432</v>
      </c>
      <c r="AR117" s="63">
        <f t="shared" si="178"/>
        <v>618895.69247706432</v>
      </c>
      <c r="AS117" s="63">
        <f t="shared" si="178"/>
        <v>618895.69247706444</v>
      </c>
      <c r="AT117" s="63">
        <f t="shared" si="178"/>
        <v>321428.55779816519</v>
      </c>
      <c r="AU117" s="63">
        <f t="shared" si="178"/>
        <v>234667.31018348626</v>
      </c>
      <c r="AV117" s="63"/>
      <c r="AW117" s="63">
        <f>AW109+AW115</f>
        <v>7364775.9900000012</v>
      </c>
      <c r="AX117" s="63"/>
      <c r="AY117" s="63">
        <f>AY109+AY115</f>
        <v>268132.36283486249</v>
      </c>
      <c r="AZ117" s="63">
        <f>AZ109+AZ115</f>
        <v>762671.47423853213</v>
      </c>
      <c r="BA117" s="63">
        <f>BA109+BA115</f>
        <v>580472.85424770648</v>
      </c>
      <c r="BB117" s="63">
        <f>BB109+BB115</f>
        <v>684586.35138532124</v>
      </c>
      <c r="BC117" s="63">
        <f t="shared" ref="BC117:BJ117" si="179">BC109+BC115</f>
        <v>1022955.2170825691</v>
      </c>
      <c r="BD117" s="63">
        <f t="shared" si="179"/>
        <v>1022955.2170825691</v>
      </c>
      <c r="BE117" s="63">
        <f t="shared" si="179"/>
        <v>918841.7199449545</v>
      </c>
      <c r="BF117" s="63">
        <f t="shared" si="179"/>
        <v>658557.97710091749</v>
      </c>
      <c r="BG117" s="63">
        <f t="shared" si="179"/>
        <v>658557.9771009176</v>
      </c>
      <c r="BH117" s="63">
        <f t="shared" si="179"/>
        <v>658557.97710091749</v>
      </c>
      <c r="BI117" s="63">
        <f t="shared" si="179"/>
        <v>346217.48568807344</v>
      </c>
      <c r="BJ117" s="63">
        <f t="shared" si="179"/>
        <v>255118.17569266062</v>
      </c>
      <c r="BK117" s="63"/>
      <c r="BL117" s="63">
        <f>BL109+BL115</f>
        <v>7837624.7895000018</v>
      </c>
      <c r="BM117" s="63"/>
      <c r="BN117" s="63">
        <f>BN109+BN115</f>
        <v>290256.48097660567</v>
      </c>
      <c r="BO117" s="63">
        <f>BO109+BO115</f>
        <v>809522.54795045895</v>
      </c>
      <c r="BP117" s="63">
        <f>BP109+BP115</f>
        <v>618213.99696009175</v>
      </c>
      <c r="BQ117" s="63">
        <f>BQ109+BQ115</f>
        <v>727533.16895458743</v>
      </c>
      <c r="BR117" s="63">
        <f t="shared" ref="BR117:BY117" si="180">BR109+BR115</f>
        <v>1082820.4779366977</v>
      </c>
      <c r="BS117" s="63">
        <f t="shared" si="180"/>
        <v>1082820.4779366977</v>
      </c>
      <c r="BT117" s="63">
        <f t="shared" si="180"/>
        <v>973501.30594220222</v>
      </c>
      <c r="BU117" s="63">
        <f t="shared" si="180"/>
        <v>700203.37595596362</v>
      </c>
      <c r="BV117" s="63">
        <f t="shared" si="180"/>
        <v>700203.37595596362</v>
      </c>
      <c r="BW117" s="63">
        <f t="shared" si="180"/>
        <v>700203.37595596374</v>
      </c>
      <c r="BX117" s="63">
        <f t="shared" si="180"/>
        <v>372245.85997247725</v>
      </c>
      <c r="BY117" s="63">
        <f t="shared" si="180"/>
        <v>276591.58447729365</v>
      </c>
      <c r="BZ117" s="63"/>
      <c r="CA117" s="63">
        <f>CA109+CA115</f>
        <v>8334116.0289750025</v>
      </c>
      <c r="CB117" s="63"/>
      <c r="CC117" s="63">
        <f>CC109+CC115</f>
        <v>313486.80502543587</v>
      </c>
      <c r="CD117" s="63">
        <f>CD109+CD115</f>
        <v>858716.17534798186</v>
      </c>
      <c r="CE117" s="63">
        <f>CE109+CE115</f>
        <v>657842.1968080966</v>
      </c>
      <c r="CF117" s="63">
        <f>CF109+CF115</f>
        <v>772627.3274023172</v>
      </c>
      <c r="CG117" s="63">
        <f t="shared" ref="CG117:CN117" si="181">CG109+CG115</f>
        <v>1145679.0018335327</v>
      </c>
      <c r="CH117" s="63">
        <f t="shared" si="181"/>
        <v>1145679.0018335327</v>
      </c>
      <c r="CI117" s="63">
        <f t="shared" si="181"/>
        <v>1030893.8712393123</v>
      </c>
      <c r="CJ117" s="63">
        <f t="shared" si="181"/>
        <v>743931.04475376161</v>
      </c>
      <c r="CK117" s="63">
        <f t="shared" si="181"/>
        <v>743931.04475376161</v>
      </c>
      <c r="CL117" s="63">
        <f t="shared" si="181"/>
        <v>743931.04475376173</v>
      </c>
      <c r="CM117" s="63">
        <f t="shared" si="181"/>
        <v>399575.65297110111</v>
      </c>
      <c r="CN117" s="63">
        <f t="shared" si="181"/>
        <v>299138.66370115854</v>
      </c>
      <c r="CO117" s="63"/>
      <c r="CP117" s="63">
        <f>CP109+CP115</f>
        <v>8855431.8304237518</v>
      </c>
      <c r="CQ117" s="63"/>
    </row>
    <row r="118" spans="1:95" x14ac:dyDescent="0.35">
      <c r="A118" s="32"/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  <c r="AF118" s="47"/>
      <c r="AG118" s="47"/>
      <c r="AH118" s="47"/>
      <c r="AI118" s="47"/>
      <c r="AJ118" s="47"/>
      <c r="AK118" s="47"/>
      <c r="AL118" s="47"/>
      <c r="AM118" s="47"/>
      <c r="AN118" s="47"/>
      <c r="AO118" s="47"/>
      <c r="AP118" s="47"/>
      <c r="AQ118" s="47"/>
      <c r="AR118" s="47"/>
      <c r="AS118" s="47"/>
      <c r="AT118" s="47"/>
      <c r="AU118" s="47"/>
      <c r="AV118" s="47"/>
      <c r="AW118" s="47"/>
      <c r="AX118" s="47"/>
      <c r="AY118" s="47"/>
      <c r="AZ118" s="47"/>
      <c r="BA118" s="47"/>
      <c r="BB118" s="47"/>
      <c r="BC118" s="47"/>
      <c r="BD118" s="47"/>
      <c r="BE118" s="47"/>
      <c r="BF118" s="47"/>
      <c r="BG118" s="47"/>
      <c r="BH118" s="47"/>
      <c r="BI118" s="47"/>
      <c r="BJ118" s="47"/>
      <c r="BK118" s="47"/>
      <c r="BL118" s="47"/>
      <c r="BM118" s="47"/>
      <c r="BN118" s="47"/>
      <c r="BO118" s="47"/>
      <c r="BP118" s="47"/>
      <c r="BQ118" s="47"/>
      <c r="BR118" s="47"/>
      <c r="BS118" s="47"/>
      <c r="BT118" s="47"/>
      <c r="BU118" s="47"/>
      <c r="BV118" s="47"/>
      <c r="BW118" s="47"/>
      <c r="BX118" s="47"/>
      <c r="BY118" s="47"/>
      <c r="BZ118" s="47"/>
      <c r="CA118" s="47"/>
      <c r="CB118" s="47"/>
      <c r="CC118" s="47"/>
      <c r="CD118" s="47"/>
      <c r="CE118" s="47"/>
      <c r="CF118" s="47"/>
      <c r="CG118" s="47"/>
      <c r="CH118" s="47"/>
      <c r="CI118" s="47"/>
      <c r="CJ118" s="47"/>
      <c r="CK118" s="47"/>
      <c r="CL118" s="47"/>
      <c r="CM118" s="47"/>
      <c r="CN118" s="47"/>
      <c r="CO118" s="47"/>
      <c r="CP118" s="47"/>
      <c r="CQ118" s="47"/>
    </row>
    <row r="119" spans="1:95" x14ac:dyDescent="0.35">
      <c r="A119" s="35" t="s">
        <v>146</v>
      </c>
      <c r="B119" s="73"/>
      <c r="C119" s="72">
        <f>C117/C$64</f>
        <v>0.40023690625000002</v>
      </c>
      <c r="D119" s="72">
        <f>D117/D$64</f>
        <v>0.32609656250000002</v>
      </c>
      <c r="E119" s="72"/>
      <c r="F119" s="72">
        <f>F117/(F$64)</f>
        <v>0.20206417112299466</v>
      </c>
      <c r="G119" s="72">
        <f t="shared" ref="G119:S119" si="182">G117/(G$64)</f>
        <v>0.33175982042648711</v>
      </c>
      <c r="H119" s="72">
        <f t="shared" si="182"/>
        <v>0.29889864158829677</v>
      </c>
      <c r="I119" s="72">
        <f t="shared" si="182"/>
        <v>0.31938353229262323</v>
      </c>
      <c r="J119" s="72">
        <f t="shared" si="182"/>
        <v>0.35222485726833552</v>
      </c>
      <c r="K119" s="72">
        <f t="shared" si="182"/>
        <v>0.35222485726833552</v>
      </c>
      <c r="L119" s="72">
        <f t="shared" si="182"/>
        <v>0.35403655603655604</v>
      </c>
      <c r="M119" s="72">
        <f t="shared" si="182"/>
        <v>0.32800000000000001</v>
      </c>
      <c r="N119" s="72">
        <f t="shared" si="182"/>
        <v>0.32800000000000001</v>
      </c>
      <c r="O119" s="72">
        <f t="shared" si="182"/>
        <v>0.32800000000000001</v>
      </c>
      <c r="P119" s="72">
        <f t="shared" si="182"/>
        <v>0.26315151515151514</v>
      </c>
      <c r="Q119" s="72">
        <f t="shared" si="182"/>
        <v>0.21972023262932353</v>
      </c>
      <c r="R119" s="72"/>
      <c r="S119" s="72">
        <f t="shared" si="182"/>
        <v>0.32041100387889376</v>
      </c>
      <c r="T119" s="72"/>
      <c r="U119" s="72">
        <f>U117/(U$64)</f>
        <v>0.24749781034748361</v>
      </c>
      <c r="V119" s="72">
        <f t="shared" ref="V119:AH119" si="183">V117/(V$64)</f>
        <v>0.3478273891175126</v>
      </c>
      <c r="W119" s="72">
        <f t="shared" si="183"/>
        <v>0.32615911348478394</v>
      </c>
      <c r="X119" s="72">
        <f t="shared" si="183"/>
        <v>0.33966660998310833</v>
      </c>
      <c r="Y119" s="72">
        <f t="shared" si="183"/>
        <v>0.36734229574326188</v>
      </c>
      <c r="Z119" s="72">
        <f t="shared" si="183"/>
        <v>0.36734229574326188</v>
      </c>
      <c r="AA119" s="72">
        <f t="shared" si="183"/>
        <v>0.36065147061443359</v>
      </c>
      <c r="AB119" s="72">
        <f t="shared" si="183"/>
        <v>0.33660631780770672</v>
      </c>
      <c r="AC119" s="72">
        <f t="shared" si="183"/>
        <v>0.33660631780770672</v>
      </c>
      <c r="AD119" s="72">
        <f t="shared" si="183"/>
        <v>0.33660631780770672</v>
      </c>
      <c r="AE119" s="72">
        <f t="shared" si="183"/>
        <v>0.27601253273475501</v>
      </c>
      <c r="AF119" s="72">
        <f t="shared" si="183"/>
        <v>0.24173726037025703</v>
      </c>
      <c r="AG119" s="72"/>
      <c r="AH119" s="72">
        <f t="shared" si="183"/>
        <v>0.33594452461119123</v>
      </c>
      <c r="AI119" s="72"/>
      <c r="AJ119" s="72">
        <f>AJ117/(AJ$64)</f>
        <v>0.25655010316883964</v>
      </c>
      <c r="AK119" s="72">
        <f t="shared" ref="AK119:AW119" si="184">AK117/(AK$64)</f>
        <v>0.35210208294981954</v>
      </c>
      <c r="AL119" s="72">
        <f t="shared" si="184"/>
        <v>0.33146562996626849</v>
      </c>
      <c r="AM119" s="72">
        <f t="shared" si="184"/>
        <v>0.34432991234562499</v>
      </c>
      <c r="AN119" s="72">
        <f t="shared" si="184"/>
        <v>0.37068770830767617</v>
      </c>
      <c r="AO119" s="72">
        <f t="shared" si="184"/>
        <v>0.37068770830767617</v>
      </c>
      <c r="AP119" s="72">
        <f t="shared" si="184"/>
        <v>0.36431549389926815</v>
      </c>
      <c r="AQ119" s="72">
        <f t="shared" si="184"/>
        <v>0.34141534836905202</v>
      </c>
      <c r="AR119" s="72">
        <f t="shared" si="184"/>
        <v>0.34141534836905202</v>
      </c>
      <c r="AS119" s="72">
        <f t="shared" si="184"/>
        <v>0.34141534836905213</v>
      </c>
      <c r="AT119" s="72">
        <f t="shared" si="184"/>
        <v>0.28370698163290758</v>
      </c>
      <c r="AU119" s="72">
        <f t="shared" si="184"/>
        <v>0.25106386509529044</v>
      </c>
      <c r="AV119" s="72"/>
      <c r="AW119" s="72">
        <f t="shared" si="184"/>
        <v>0.34078506913427548</v>
      </c>
      <c r="AX119" s="72"/>
      <c r="AY119" s="72">
        <f>AY117/(AY$64)</f>
        <v>0.26517133442727386</v>
      </c>
      <c r="AZ119" s="72">
        <f t="shared" ref="AZ119:BL119" si="185">AZ117/(AZ$64)</f>
        <v>0.35617321993296913</v>
      </c>
      <c r="BA119" s="72">
        <f t="shared" si="185"/>
        <v>0.33651945518673004</v>
      </c>
      <c r="BB119" s="72">
        <f t="shared" si="185"/>
        <v>0.34877115269087905</v>
      </c>
      <c r="BC119" s="72">
        <f t="shared" si="185"/>
        <v>0.37387381551188009</v>
      </c>
      <c r="BD119" s="72">
        <f t="shared" si="185"/>
        <v>0.37387381551188009</v>
      </c>
      <c r="BE119" s="72">
        <f t="shared" si="185"/>
        <v>0.36780503988482488</v>
      </c>
      <c r="BF119" s="72">
        <f t="shared" si="185"/>
        <v>0.34599537747509529</v>
      </c>
      <c r="BG119" s="72">
        <f t="shared" si="185"/>
        <v>0.34599537747509534</v>
      </c>
      <c r="BH119" s="72">
        <f t="shared" si="185"/>
        <v>0.34599537747509529</v>
      </c>
      <c r="BI119" s="72">
        <f t="shared" si="185"/>
        <v>0.29103502820257671</v>
      </c>
      <c r="BJ119" s="72">
        <f t="shared" si="185"/>
        <v>0.2599463457857985</v>
      </c>
      <c r="BK119" s="72"/>
      <c r="BL119" s="72">
        <f t="shared" si="185"/>
        <v>0.34539511153721286</v>
      </c>
      <c r="BM119" s="72"/>
      <c r="BN119" s="72">
        <f>BN117/(BN$64)</f>
        <v>0.27338203086387802</v>
      </c>
      <c r="BO119" s="72">
        <f t="shared" ref="BO119:CA119" si="186">BO117/(BO$64)</f>
        <v>0.36005049325025446</v>
      </c>
      <c r="BP119" s="72">
        <f t="shared" si="186"/>
        <v>0.34133262206335996</v>
      </c>
      <c r="BQ119" s="72">
        <f t="shared" si="186"/>
        <v>0.35300090540064483</v>
      </c>
      <c r="BR119" s="72">
        <f t="shared" si="186"/>
        <v>0.3769082033254077</v>
      </c>
      <c r="BS119" s="72">
        <f t="shared" si="186"/>
        <v>0.3769082033254077</v>
      </c>
      <c r="BT119" s="72">
        <f t="shared" si="186"/>
        <v>0.37112841701392657</v>
      </c>
      <c r="BU119" s="72">
        <f t="shared" si="186"/>
        <v>0.35035730995704123</v>
      </c>
      <c r="BV119" s="72">
        <f t="shared" si="186"/>
        <v>0.35035730995704123</v>
      </c>
      <c r="BW119" s="72">
        <f t="shared" si="186"/>
        <v>0.35035730995704129</v>
      </c>
      <c r="BX119" s="72">
        <f t="shared" si="186"/>
        <v>0.29801412017369022</v>
      </c>
      <c r="BY119" s="72">
        <f t="shared" si="186"/>
        <v>0.26840585120533</v>
      </c>
      <c r="BZ119" s="72"/>
      <c r="CA119" s="72">
        <f t="shared" si="186"/>
        <v>0.34978562811143887</v>
      </c>
      <c r="CB119" s="72"/>
      <c r="CC119" s="72">
        <f>CC117/(CC$64)</f>
        <v>0.28120174175588186</v>
      </c>
      <c r="CD119" s="72">
        <f t="shared" ref="CD119:CP119" si="187">CD117/(CD$64)</f>
        <v>0.36374313450481177</v>
      </c>
      <c r="CE119" s="72">
        <f t="shared" si="187"/>
        <v>0.3459165905172934</v>
      </c>
      <c r="CF119" s="72">
        <f t="shared" si="187"/>
        <v>0.35702924131470753</v>
      </c>
      <c r="CG119" s="72">
        <f t="shared" si="187"/>
        <v>0.37979809648114832</v>
      </c>
      <c r="CH119" s="72">
        <f t="shared" si="187"/>
        <v>0.37979809648114832</v>
      </c>
      <c r="CI119" s="72">
        <f t="shared" si="187"/>
        <v>0.37429353808926141</v>
      </c>
      <c r="CJ119" s="72">
        <f t="shared" si="187"/>
        <v>0.35451153136841829</v>
      </c>
      <c r="CK119" s="72">
        <f t="shared" si="187"/>
        <v>0.35451153136841829</v>
      </c>
      <c r="CL119" s="72">
        <f t="shared" si="187"/>
        <v>0.35451153136841834</v>
      </c>
      <c r="CM119" s="72">
        <f t="shared" si="187"/>
        <v>0.30466087443189355</v>
      </c>
      <c r="CN119" s="72">
        <f t="shared" si="187"/>
        <v>0.27646252303345531</v>
      </c>
      <c r="CO119" s="72"/>
      <c r="CP119" s="72">
        <f t="shared" si="187"/>
        <v>0.35396707246784459</v>
      </c>
      <c r="CQ119" s="72"/>
    </row>
    <row r="120" spans="1:95" x14ac:dyDescent="0.35">
      <c r="A120" s="32"/>
      <c r="B120" s="47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  <c r="AF120" s="47"/>
      <c r="AG120" s="47"/>
      <c r="AH120" s="47"/>
      <c r="AI120" s="47"/>
      <c r="AJ120" s="47"/>
      <c r="AK120" s="47"/>
      <c r="AL120" s="47"/>
      <c r="AM120" s="47"/>
      <c r="AN120" s="47"/>
      <c r="AO120" s="47"/>
      <c r="AP120" s="47"/>
      <c r="AQ120" s="47"/>
      <c r="AR120" s="47"/>
      <c r="AS120" s="47"/>
      <c r="AT120" s="47"/>
      <c r="AU120" s="47"/>
      <c r="AV120" s="47"/>
      <c r="AW120" s="47"/>
      <c r="AX120" s="47"/>
      <c r="AY120" s="47"/>
      <c r="AZ120" s="47"/>
      <c r="BA120" s="47"/>
      <c r="BB120" s="47"/>
      <c r="BC120" s="47"/>
      <c r="BD120" s="47"/>
      <c r="BE120" s="47"/>
      <c r="BF120" s="47"/>
      <c r="BG120" s="47"/>
      <c r="BH120" s="47"/>
      <c r="BI120" s="47"/>
      <c r="BJ120" s="47"/>
      <c r="BK120" s="47"/>
      <c r="BL120" s="47"/>
      <c r="BM120" s="47"/>
      <c r="BN120" s="47"/>
      <c r="BO120" s="47"/>
      <c r="BP120" s="47"/>
      <c r="BQ120" s="47"/>
      <c r="BR120" s="47"/>
      <c r="BS120" s="47"/>
      <c r="BT120" s="47"/>
      <c r="BU120" s="47"/>
      <c r="BV120" s="47"/>
      <c r="BW120" s="47"/>
      <c r="BX120" s="47"/>
      <c r="BY120" s="47"/>
      <c r="BZ120" s="47"/>
      <c r="CA120" s="47"/>
      <c r="CB120" s="47"/>
      <c r="CC120" s="47"/>
      <c r="CD120" s="47"/>
      <c r="CE120" s="47"/>
      <c r="CF120" s="47"/>
      <c r="CG120" s="47"/>
      <c r="CH120" s="47"/>
      <c r="CI120" s="47"/>
      <c r="CJ120" s="47"/>
      <c r="CK120" s="47"/>
      <c r="CL120" s="47"/>
      <c r="CM120" s="47"/>
      <c r="CN120" s="47"/>
      <c r="CO120" s="47"/>
      <c r="CP120" s="47"/>
      <c r="CQ120" s="47"/>
    </row>
    <row r="121" spans="1:95" x14ac:dyDescent="0.35">
      <c r="A121" s="31" t="s">
        <v>143</v>
      </c>
      <c r="B121" s="47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  <c r="AF121" s="47"/>
      <c r="AG121" s="47"/>
      <c r="AH121" s="47"/>
      <c r="AI121" s="47"/>
      <c r="AJ121" s="47"/>
      <c r="AK121" s="47"/>
      <c r="AL121" s="47"/>
      <c r="AM121" s="47"/>
      <c r="AN121" s="47"/>
      <c r="AO121" s="47"/>
      <c r="AP121" s="47"/>
      <c r="AQ121" s="47"/>
      <c r="AR121" s="47"/>
      <c r="AS121" s="47"/>
      <c r="AT121" s="47"/>
      <c r="AU121" s="47"/>
      <c r="AV121" s="47"/>
      <c r="AW121" s="47"/>
      <c r="AX121" s="47"/>
      <c r="AY121" s="47"/>
      <c r="AZ121" s="47"/>
      <c r="BA121" s="47"/>
      <c r="BB121" s="47"/>
      <c r="BC121" s="47"/>
      <c r="BD121" s="47"/>
      <c r="BE121" s="47"/>
      <c r="BF121" s="47"/>
      <c r="BG121" s="47"/>
      <c r="BH121" s="47"/>
      <c r="BI121" s="47"/>
      <c r="BJ121" s="47"/>
      <c r="BK121" s="47"/>
      <c r="BL121" s="47"/>
      <c r="BM121" s="47"/>
      <c r="BN121" s="47"/>
      <c r="BO121" s="47"/>
      <c r="BP121" s="47"/>
      <c r="BQ121" s="47"/>
      <c r="BR121" s="47"/>
      <c r="BS121" s="47"/>
      <c r="BT121" s="47"/>
      <c r="BU121" s="47"/>
      <c r="BV121" s="47"/>
      <c r="BW121" s="47"/>
      <c r="BX121" s="47"/>
      <c r="BY121" s="47"/>
      <c r="BZ121" s="47"/>
      <c r="CA121" s="47"/>
      <c r="CB121" s="47"/>
      <c r="CC121" s="47"/>
      <c r="CD121" s="47"/>
      <c r="CE121" s="47"/>
      <c r="CF121" s="47"/>
      <c r="CG121" s="47"/>
      <c r="CH121" s="47"/>
      <c r="CI121" s="47"/>
      <c r="CJ121" s="47"/>
      <c r="CK121" s="47"/>
      <c r="CL121" s="47"/>
      <c r="CM121" s="47"/>
      <c r="CN121" s="47"/>
      <c r="CO121" s="47"/>
      <c r="CP121" s="47"/>
      <c r="CQ121" s="47"/>
    </row>
    <row r="122" spans="1:95" x14ac:dyDescent="0.35">
      <c r="A122" s="32"/>
      <c r="B122" s="47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  <c r="AF122" s="47"/>
      <c r="AG122" s="47"/>
      <c r="AH122" s="47"/>
      <c r="AI122" s="47"/>
      <c r="AJ122" s="47"/>
      <c r="AK122" s="47"/>
      <c r="AL122" s="47"/>
      <c r="AM122" s="47"/>
      <c r="AN122" s="47"/>
      <c r="AO122" s="47"/>
      <c r="AP122" s="47"/>
      <c r="AQ122" s="47"/>
      <c r="AR122" s="47"/>
      <c r="AS122" s="47"/>
      <c r="AT122" s="47"/>
      <c r="AU122" s="47"/>
      <c r="AV122" s="47"/>
      <c r="AW122" s="47"/>
      <c r="AX122" s="47"/>
      <c r="AY122" s="47"/>
      <c r="AZ122" s="47"/>
      <c r="BA122" s="47"/>
      <c r="BB122" s="47"/>
      <c r="BC122" s="47"/>
      <c r="BD122" s="47"/>
      <c r="BE122" s="47"/>
      <c r="BF122" s="47"/>
      <c r="BG122" s="47"/>
      <c r="BH122" s="47"/>
      <c r="BI122" s="47"/>
      <c r="BJ122" s="47"/>
      <c r="BK122" s="47"/>
      <c r="BL122" s="47"/>
      <c r="BM122" s="47"/>
      <c r="BN122" s="47"/>
      <c r="BO122" s="47"/>
      <c r="BP122" s="47"/>
      <c r="BQ122" s="47"/>
      <c r="BR122" s="47"/>
      <c r="BS122" s="47"/>
      <c r="BT122" s="47"/>
      <c r="BU122" s="47"/>
      <c r="BV122" s="47"/>
      <c r="BW122" s="47"/>
      <c r="BX122" s="47"/>
      <c r="BY122" s="47"/>
      <c r="BZ122" s="47"/>
      <c r="CA122" s="47"/>
      <c r="CB122" s="47"/>
      <c r="CC122" s="47"/>
      <c r="CD122" s="47"/>
      <c r="CE122" s="47"/>
      <c r="CF122" s="47"/>
      <c r="CG122" s="47"/>
      <c r="CH122" s="47"/>
      <c r="CI122" s="47"/>
      <c r="CJ122" s="47"/>
      <c r="CK122" s="47"/>
      <c r="CL122" s="47"/>
      <c r="CM122" s="47"/>
      <c r="CN122" s="47"/>
      <c r="CO122" s="47"/>
      <c r="CP122" s="47"/>
      <c r="CQ122" s="47"/>
    </row>
    <row r="123" spans="1:95" x14ac:dyDescent="0.35">
      <c r="A123" s="47" t="s">
        <v>145</v>
      </c>
      <c r="B123" s="47"/>
      <c r="C123" s="47">
        <f>C81</f>
        <v>0</v>
      </c>
      <c r="D123" s="47">
        <f>D81</f>
        <v>0</v>
      </c>
      <c r="E123" s="47"/>
      <c r="F123" s="47">
        <f t="shared" ref="F123:Q123" si="188">F81</f>
        <v>0</v>
      </c>
      <c r="G123" s="47">
        <f t="shared" si="188"/>
        <v>0</v>
      </c>
      <c r="H123" s="47">
        <f t="shared" si="188"/>
        <v>0</v>
      </c>
      <c r="I123" s="47">
        <f t="shared" si="188"/>
        <v>0</v>
      </c>
      <c r="J123" s="47">
        <f t="shared" si="188"/>
        <v>0</v>
      </c>
      <c r="K123" s="47">
        <f t="shared" si="188"/>
        <v>0</v>
      </c>
      <c r="L123" s="47">
        <f t="shared" si="188"/>
        <v>0</v>
      </c>
      <c r="M123" s="47">
        <f t="shared" si="188"/>
        <v>0</v>
      </c>
      <c r="N123" s="47">
        <f t="shared" si="188"/>
        <v>0</v>
      </c>
      <c r="O123" s="47">
        <f t="shared" si="188"/>
        <v>0</v>
      </c>
      <c r="P123" s="47">
        <f t="shared" si="188"/>
        <v>0</v>
      </c>
      <c r="Q123" s="47">
        <f t="shared" si="188"/>
        <v>0</v>
      </c>
      <c r="R123" s="47"/>
      <c r="S123" s="47">
        <f>SUM(F123:Q123)</f>
        <v>0</v>
      </c>
      <c r="T123" s="47"/>
      <c r="U123" s="47">
        <f>Assumptions!U401</f>
        <v>0</v>
      </c>
      <c r="V123" s="47">
        <f>Assumptions!V401</f>
        <v>0</v>
      </c>
      <c r="W123" s="47">
        <f>Assumptions!W401</f>
        <v>0</v>
      </c>
      <c r="X123" s="47">
        <f>Assumptions!X401</f>
        <v>0</v>
      </c>
      <c r="Y123" s="47">
        <f>Assumptions!Y401</f>
        <v>0</v>
      </c>
      <c r="Z123" s="47">
        <f>Assumptions!Z401</f>
        <v>0</v>
      </c>
      <c r="AA123" s="47">
        <f>Assumptions!AA401</f>
        <v>0</v>
      </c>
      <c r="AB123" s="47">
        <f>Assumptions!AB401</f>
        <v>0</v>
      </c>
      <c r="AC123" s="47">
        <f>Assumptions!AC401</f>
        <v>0</v>
      </c>
      <c r="AD123" s="47">
        <f>Assumptions!AD401</f>
        <v>0</v>
      </c>
      <c r="AE123" s="47">
        <f>Assumptions!AE401</f>
        <v>0</v>
      </c>
      <c r="AF123" s="47">
        <f>Assumptions!AF401</f>
        <v>0</v>
      </c>
      <c r="AG123" s="47"/>
      <c r="AH123" s="47">
        <f>SUM(U123:AF123)</f>
        <v>0</v>
      </c>
      <c r="AI123" s="47"/>
      <c r="AJ123" s="47">
        <f t="shared" ref="AJ123:AU123" si="189">AJ81</f>
        <v>0</v>
      </c>
      <c r="AK123" s="47">
        <f t="shared" si="189"/>
        <v>0</v>
      </c>
      <c r="AL123" s="47">
        <f t="shared" si="189"/>
        <v>0</v>
      </c>
      <c r="AM123" s="47">
        <f t="shared" si="189"/>
        <v>0</v>
      </c>
      <c r="AN123" s="47">
        <f t="shared" si="189"/>
        <v>0</v>
      </c>
      <c r="AO123" s="47">
        <f t="shared" si="189"/>
        <v>0</v>
      </c>
      <c r="AP123" s="47">
        <f t="shared" si="189"/>
        <v>0</v>
      </c>
      <c r="AQ123" s="47">
        <f t="shared" si="189"/>
        <v>0</v>
      </c>
      <c r="AR123" s="47">
        <f t="shared" si="189"/>
        <v>0</v>
      </c>
      <c r="AS123" s="47">
        <f t="shared" si="189"/>
        <v>0</v>
      </c>
      <c r="AT123" s="47">
        <f t="shared" si="189"/>
        <v>0</v>
      </c>
      <c r="AU123" s="47">
        <f t="shared" si="189"/>
        <v>0</v>
      </c>
      <c r="AV123" s="47"/>
      <c r="AW123" s="47">
        <f>SUM(AJ123:AU123)</f>
        <v>0</v>
      </c>
      <c r="AX123" s="47"/>
      <c r="AY123" s="47">
        <f t="shared" ref="AY123:BJ123" si="190">AY81</f>
        <v>0</v>
      </c>
      <c r="AZ123" s="47">
        <f t="shared" si="190"/>
        <v>0</v>
      </c>
      <c r="BA123" s="47">
        <f t="shared" si="190"/>
        <v>0</v>
      </c>
      <c r="BB123" s="47">
        <f t="shared" si="190"/>
        <v>0</v>
      </c>
      <c r="BC123" s="47">
        <f t="shared" si="190"/>
        <v>0</v>
      </c>
      <c r="BD123" s="47">
        <f t="shared" si="190"/>
        <v>0</v>
      </c>
      <c r="BE123" s="47">
        <f t="shared" si="190"/>
        <v>0</v>
      </c>
      <c r="BF123" s="47">
        <f t="shared" si="190"/>
        <v>0</v>
      </c>
      <c r="BG123" s="47">
        <f t="shared" si="190"/>
        <v>0</v>
      </c>
      <c r="BH123" s="47">
        <f t="shared" si="190"/>
        <v>0</v>
      </c>
      <c r="BI123" s="47">
        <f t="shared" si="190"/>
        <v>0</v>
      </c>
      <c r="BJ123" s="47">
        <f t="shared" si="190"/>
        <v>0</v>
      </c>
      <c r="BK123" s="47"/>
      <c r="BL123" s="47">
        <f>SUM(AY123:BJ123)</f>
        <v>0</v>
      </c>
      <c r="BM123" s="47"/>
      <c r="BN123" s="47">
        <f t="shared" ref="BN123:BY123" si="191">BN81</f>
        <v>0</v>
      </c>
      <c r="BO123" s="47">
        <f t="shared" si="191"/>
        <v>0</v>
      </c>
      <c r="BP123" s="47">
        <f t="shared" si="191"/>
        <v>0</v>
      </c>
      <c r="BQ123" s="47">
        <f t="shared" si="191"/>
        <v>0</v>
      </c>
      <c r="BR123" s="47">
        <f t="shared" si="191"/>
        <v>0</v>
      </c>
      <c r="BS123" s="47">
        <f t="shared" si="191"/>
        <v>0</v>
      </c>
      <c r="BT123" s="47">
        <f t="shared" si="191"/>
        <v>0</v>
      </c>
      <c r="BU123" s="47">
        <f t="shared" si="191"/>
        <v>0</v>
      </c>
      <c r="BV123" s="47">
        <f t="shared" si="191"/>
        <v>0</v>
      </c>
      <c r="BW123" s="47">
        <f t="shared" si="191"/>
        <v>0</v>
      </c>
      <c r="BX123" s="47">
        <f t="shared" si="191"/>
        <v>0</v>
      </c>
      <c r="BY123" s="47">
        <f t="shared" si="191"/>
        <v>0</v>
      </c>
      <c r="BZ123" s="47"/>
      <c r="CA123" s="47">
        <f>SUM(BN123:BY123)</f>
        <v>0</v>
      </c>
      <c r="CB123" s="47"/>
      <c r="CC123" s="47">
        <f t="shared" ref="CC123:CN123" si="192">CC81</f>
        <v>0</v>
      </c>
      <c r="CD123" s="47">
        <f t="shared" si="192"/>
        <v>0</v>
      </c>
      <c r="CE123" s="47">
        <f t="shared" si="192"/>
        <v>0</v>
      </c>
      <c r="CF123" s="47">
        <f t="shared" si="192"/>
        <v>0</v>
      </c>
      <c r="CG123" s="47">
        <f t="shared" si="192"/>
        <v>0</v>
      </c>
      <c r="CH123" s="47">
        <f t="shared" si="192"/>
        <v>0</v>
      </c>
      <c r="CI123" s="47">
        <f t="shared" si="192"/>
        <v>0</v>
      </c>
      <c r="CJ123" s="47">
        <f t="shared" si="192"/>
        <v>0</v>
      </c>
      <c r="CK123" s="47">
        <f t="shared" si="192"/>
        <v>0</v>
      </c>
      <c r="CL123" s="47">
        <f t="shared" si="192"/>
        <v>0</v>
      </c>
      <c r="CM123" s="47">
        <f t="shared" si="192"/>
        <v>0</v>
      </c>
      <c r="CN123" s="47">
        <f t="shared" si="192"/>
        <v>0</v>
      </c>
      <c r="CO123" s="47"/>
      <c r="CP123" s="47">
        <f>SUM(CC123:CN123)</f>
        <v>0</v>
      </c>
      <c r="CQ123" s="47"/>
    </row>
    <row r="124" spans="1:95" x14ac:dyDescent="0.35">
      <c r="A124" s="47" t="s">
        <v>239</v>
      </c>
      <c r="B124" s="47"/>
      <c r="C124" s="55">
        <v>0</v>
      </c>
      <c r="D124" s="55">
        <v>0</v>
      </c>
      <c r="E124" s="47"/>
      <c r="F124" s="55">
        <v>0</v>
      </c>
      <c r="G124" s="55">
        <v>0</v>
      </c>
      <c r="H124" s="55">
        <v>0</v>
      </c>
      <c r="I124" s="55">
        <v>0</v>
      </c>
      <c r="J124" s="55">
        <v>0</v>
      </c>
      <c r="K124" s="55">
        <v>0</v>
      </c>
      <c r="L124" s="55">
        <v>0</v>
      </c>
      <c r="M124" s="55">
        <v>0</v>
      </c>
      <c r="N124" s="55">
        <v>0</v>
      </c>
      <c r="O124" s="55">
        <v>0</v>
      </c>
      <c r="P124" s="55">
        <v>0</v>
      </c>
      <c r="Q124" s="55">
        <v>0</v>
      </c>
      <c r="R124" s="47"/>
      <c r="S124" s="55">
        <f>SUM(F124:Q124)</f>
        <v>0</v>
      </c>
      <c r="T124" s="47"/>
      <c r="U124" s="55">
        <v>0</v>
      </c>
      <c r="V124" s="55">
        <v>0</v>
      </c>
      <c r="W124" s="55">
        <v>0</v>
      </c>
      <c r="X124" s="55">
        <v>0</v>
      </c>
      <c r="Y124" s="55">
        <v>0</v>
      </c>
      <c r="Z124" s="55">
        <v>0</v>
      </c>
      <c r="AA124" s="55">
        <v>0</v>
      </c>
      <c r="AB124" s="55">
        <v>0</v>
      </c>
      <c r="AC124" s="55">
        <v>0</v>
      </c>
      <c r="AD124" s="55">
        <v>0</v>
      </c>
      <c r="AE124" s="55">
        <v>0</v>
      </c>
      <c r="AF124" s="55">
        <v>0</v>
      </c>
      <c r="AG124" s="47"/>
      <c r="AH124" s="55">
        <f>SUM(U124:AF124)</f>
        <v>0</v>
      </c>
      <c r="AI124" s="47"/>
      <c r="AJ124" s="55">
        <v>0</v>
      </c>
      <c r="AK124" s="55">
        <v>0</v>
      </c>
      <c r="AL124" s="55">
        <v>0</v>
      </c>
      <c r="AM124" s="55">
        <v>0</v>
      </c>
      <c r="AN124" s="55">
        <v>0</v>
      </c>
      <c r="AO124" s="55">
        <v>0</v>
      </c>
      <c r="AP124" s="55">
        <v>0</v>
      </c>
      <c r="AQ124" s="55">
        <v>0</v>
      </c>
      <c r="AR124" s="55">
        <v>0</v>
      </c>
      <c r="AS124" s="55">
        <v>0</v>
      </c>
      <c r="AT124" s="55">
        <v>0</v>
      </c>
      <c r="AU124" s="55">
        <v>0</v>
      </c>
      <c r="AV124" s="47"/>
      <c r="AW124" s="55">
        <f>SUM(AJ124:AU124)</f>
        <v>0</v>
      </c>
      <c r="AX124" s="47"/>
      <c r="AY124" s="55">
        <v>0</v>
      </c>
      <c r="AZ124" s="55">
        <v>0</v>
      </c>
      <c r="BA124" s="55">
        <v>0</v>
      </c>
      <c r="BB124" s="55">
        <v>0</v>
      </c>
      <c r="BC124" s="55">
        <v>0</v>
      </c>
      <c r="BD124" s="55">
        <v>0</v>
      </c>
      <c r="BE124" s="55">
        <v>0</v>
      </c>
      <c r="BF124" s="55">
        <v>0</v>
      </c>
      <c r="BG124" s="55">
        <v>0</v>
      </c>
      <c r="BH124" s="55">
        <v>0</v>
      </c>
      <c r="BI124" s="55">
        <v>0</v>
      </c>
      <c r="BJ124" s="55">
        <v>0</v>
      </c>
      <c r="BK124" s="47"/>
      <c r="BL124" s="55">
        <f>SUM(AY124:BJ124)</f>
        <v>0</v>
      </c>
      <c r="BM124" s="47"/>
      <c r="BN124" s="55">
        <v>0</v>
      </c>
      <c r="BO124" s="55">
        <v>0</v>
      </c>
      <c r="BP124" s="55">
        <v>0</v>
      </c>
      <c r="BQ124" s="55">
        <v>0</v>
      </c>
      <c r="BR124" s="55">
        <v>0</v>
      </c>
      <c r="BS124" s="55">
        <v>0</v>
      </c>
      <c r="BT124" s="55">
        <v>0</v>
      </c>
      <c r="BU124" s="55">
        <v>0</v>
      </c>
      <c r="BV124" s="55">
        <v>0</v>
      </c>
      <c r="BW124" s="55">
        <v>0</v>
      </c>
      <c r="BX124" s="55">
        <v>0</v>
      </c>
      <c r="BY124" s="55">
        <v>0</v>
      </c>
      <c r="BZ124" s="47"/>
      <c r="CA124" s="55">
        <f>SUM(BN124:BY124)</f>
        <v>0</v>
      </c>
      <c r="CB124" s="47"/>
      <c r="CC124" s="55">
        <v>0</v>
      </c>
      <c r="CD124" s="55">
        <v>0</v>
      </c>
      <c r="CE124" s="55">
        <v>0</v>
      </c>
      <c r="CF124" s="55">
        <v>0</v>
      </c>
      <c r="CG124" s="55">
        <v>0</v>
      </c>
      <c r="CH124" s="55">
        <v>0</v>
      </c>
      <c r="CI124" s="55">
        <v>0</v>
      </c>
      <c r="CJ124" s="55">
        <v>0</v>
      </c>
      <c r="CK124" s="55">
        <v>0</v>
      </c>
      <c r="CL124" s="55">
        <v>0</v>
      </c>
      <c r="CM124" s="55">
        <v>0</v>
      </c>
      <c r="CN124" s="55">
        <v>0</v>
      </c>
      <c r="CO124" s="47"/>
      <c r="CP124" s="55">
        <f>SUM(CC124:CN124)</f>
        <v>0</v>
      </c>
      <c r="CQ124" s="47"/>
    </row>
    <row r="125" spans="1:95" ht="16" customHeight="1" x14ac:dyDescent="0.35">
      <c r="A125" s="47" t="s">
        <v>132</v>
      </c>
      <c r="B125" s="47"/>
      <c r="C125" s="47">
        <f>C82</f>
        <v>12000</v>
      </c>
      <c r="D125" s="47">
        <f>D82</f>
        <v>90000</v>
      </c>
      <c r="E125" s="47"/>
      <c r="F125" s="47">
        <f t="shared" ref="F125:Q125" si="193">F82</f>
        <v>0</v>
      </c>
      <c r="G125" s="55">
        <f t="shared" si="193"/>
        <v>0</v>
      </c>
      <c r="H125" s="55">
        <f t="shared" si="193"/>
        <v>0</v>
      </c>
      <c r="I125" s="55">
        <f t="shared" si="193"/>
        <v>0</v>
      </c>
      <c r="J125" s="47">
        <f t="shared" si="193"/>
        <v>0</v>
      </c>
      <c r="K125" s="47">
        <f t="shared" si="193"/>
        <v>0</v>
      </c>
      <c r="L125" s="47">
        <f t="shared" si="193"/>
        <v>0</v>
      </c>
      <c r="M125" s="47">
        <f t="shared" si="193"/>
        <v>0</v>
      </c>
      <c r="N125" s="47">
        <f t="shared" si="193"/>
        <v>0</v>
      </c>
      <c r="O125" s="47">
        <f t="shared" si="193"/>
        <v>0</v>
      </c>
      <c r="P125" s="47">
        <f t="shared" si="193"/>
        <v>0</v>
      </c>
      <c r="Q125" s="47">
        <f t="shared" si="193"/>
        <v>0</v>
      </c>
      <c r="R125" s="47"/>
      <c r="S125" s="55">
        <f>SUM(F125:Q125)</f>
        <v>0</v>
      </c>
      <c r="T125" s="47"/>
      <c r="U125" s="47">
        <f t="shared" ref="U125:AF125" si="194">U82</f>
        <v>0</v>
      </c>
      <c r="V125" s="47">
        <f t="shared" si="194"/>
        <v>0</v>
      </c>
      <c r="W125" s="47">
        <f t="shared" si="194"/>
        <v>0</v>
      </c>
      <c r="X125" s="47">
        <f t="shared" si="194"/>
        <v>0</v>
      </c>
      <c r="Y125" s="47">
        <f t="shared" si="194"/>
        <v>0</v>
      </c>
      <c r="Z125" s="47">
        <f t="shared" si="194"/>
        <v>0</v>
      </c>
      <c r="AA125" s="150">
        <f t="shared" si="194"/>
        <v>0</v>
      </c>
      <c r="AB125" s="150">
        <f t="shared" si="194"/>
        <v>0</v>
      </c>
      <c r="AC125" s="150">
        <f t="shared" si="194"/>
        <v>0</v>
      </c>
      <c r="AD125" s="150">
        <f t="shared" si="194"/>
        <v>0</v>
      </c>
      <c r="AE125" s="150">
        <f t="shared" si="194"/>
        <v>0</v>
      </c>
      <c r="AF125" s="150">
        <f t="shared" si="194"/>
        <v>0</v>
      </c>
      <c r="AG125" s="47"/>
      <c r="AH125" s="47">
        <f>SUM(U125:AF125)</f>
        <v>0</v>
      </c>
      <c r="AI125" s="47"/>
      <c r="AJ125" s="47">
        <f t="shared" ref="AJ125:AU125" si="195">AJ82</f>
        <v>0</v>
      </c>
      <c r="AK125" s="47">
        <f t="shared" si="195"/>
        <v>0</v>
      </c>
      <c r="AL125" s="47">
        <f t="shared" si="195"/>
        <v>0</v>
      </c>
      <c r="AM125" s="47">
        <f t="shared" si="195"/>
        <v>0</v>
      </c>
      <c r="AN125" s="47">
        <f t="shared" si="195"/>
        <v>0</v>
      </c>
      <c r="AO125" s="47">
        <f t="shared" si="195"/>
        <v>0</v>
      </c>
      <c r="AP125" s="47">
        <f t="shared" si="195"/>
        <v>0</v>
      </c>
      <c r="AQ125" s="47">
        <f t="shared" si="195"/>
        <v>0</v>
      </c>
      <c r="AR125" s="47">
        <f t="shared" si="195"/>
        <v>0</v>
      </c>
      <c r="AS125" s="47">
        <f t="shared" si="195"/>
        <v>0</v>
      </c>
      <c r="AT125" s="47">
        <f t="shared" si="195"/>
        <v>0</v>
      </c>
      <c r="AU125" s="47">
        <f t="shared" si="195"/>
        <v>0</v>
      </c>
      <c r="AV125" s="47"/>
      <c r="AW125" s="47">
        <f>SUM(AJ125:AU125)</f>
        <v>0</v>
      </c>
      <c r="AX125" s="47"/>
      <c r="AY125" s="47">
        <f t="shared" ref="AY125:BJ125" si="196">AY82</f>
        <v>0</v>
      </c>
      <c r="AZ125" s="47">
        <f t="shared" si="196"/>
        <v>0</v>
      </c>
      <c r="BA125" s="47">
        <f t="shared" si="196"/>
        <v>0</v>
      </c>
      <c r="BB125" s="47">
        <f t="shared" si="196"/>
        <v>0</v>
      </c>
      <c r="BC125" s="47">
        <f t="shared" si="196"/>
        <v>0</v>
      </c>
      <c r="BD125" s="47">
        <f t="shared" si="196"/>
        <v>0</v>
      </c>
      <c r="BE125" s="47">
        <f t="shared" si="196"/>
        <v>0</v>
      </c>
      <c r="BF125" s="47">
        <f t="shared" si="196"/>
        <v>0</v>
      </c>
      <c r="BG125" s="47">
        <f t="shared" si="196"/>
        <v>0</v>
      </c>
      <c r="BH125" s="47">
        <f t="shared" si="196"/>
        <v>0</v>
      </c>
      <c r="BI125" s="47">
        <f t="shared" si="196"/>
        <v>0</v>
      </c>
      <c r="BJ125" s="47">
        <f t="shared" si="196"/>
        <v>0</v>
      </c>
      <c r="BK125" s="47"/>
      <c r="BL125" s="47">
        <f>SUM(AY125:BJ125)</f>
        <v>0</v>
      </c>
      <c r="BM125" s="47"/>
      <c r="BN125" s="47">
        <f t="shared" ref="BN125:BY125" si="197">BN82</f>
        <v>0</v>
      </c>
      <c r="BO125" s="47">
        <f t="shared" si="197"/>
        <v>0</v>
      </c>
      <c r="BP125" s="47">
        <f t="shared" si="197"/>
        <v>0</v>
      </c>
      <c r="BQ125" s="47">
        <f t="shared" si="197"/>
        <v>0</v>
      </c>
      <c r="BR125" s="47">
        <f t="shared" si="197"/>
        <v>0</v>
      </c>
      <c r="BS125" s="47">
        <f t="shared" si="197"/>
        <v>0</v>
      </c>
      <c r="BT125" s="47">
        <f t="shared" si="197"/>
        <v>0</v>
      </c>
      <c r="BU125" s="47">
        <f t="shared" si="197"/>
        <v>0</v>
      </c>
      <c r="BV125" s="47">
        <f t="shared" si="197"/>
        <v>0</v>
      </c>
      <c r="BW125" s="47">
        <f t="shared" si="197"/>
        <v>0</v>
      </c>
      <c r="BX125" s="47">
        <f t="shared" si="197"/>
        <v>0</v>
      </c>
      <c r="BY125" s="47">
        <f t="shared" si="197"/>
        <v>0</v>
      </c>
      <c r="BZ125" s="47"/>
      <c r="CA125" s="47">
        <f>SUM(BN125:BY125)</f>
        <v>0</v>
      </c>
      <c r="CB125" s="47"/>
      <c r="CC125" s="47">
        <f t="shared" ref="CC125:CN125" si="198">CC82</f>
        <v>0</v>
      </c>
      <c r="CD125" s="47">
        <f t="shared" si="198"/>
        <v>0</v>
      </c>
      <c r="CE125" s="47">
        <f t="shared" si="198"/>
        <v>0</v>
      </c>
      <c r="CF125" s="47">
        <f t="shared" si="198"/>
        <v>0</v>
      </c>
      <c r="CG125" s="47">
        <f t="shared" si="198"/>
        <v>0</v>
      </c>
      <c r="CH125" s="47">
        <f t="shared" si="198"/>
        <v>0</v>
      </c>
      <c r="CI125" s="47">
        <f t="shared" si="198"/>
        <v>0</v>
      </c>
      <c r="CJ125" s="47">
        <f t="shared" si="198"/>
        <v>0</v>
      </c>
      <c r="CK125" s="47">
        <f t="shared" si="198"/>
        <v>0</v>
      </c>
      <c r="CL125" s="47">
        <f t="shared" si="198"/>
        <v>0</v>
      </c>
      <c r="CM125" s="47">
        <f t="shared" si="198"/>
        <v>0</v>
      </c>
      <c r="CN125" s="47">
        <f t="shared" si="198"/>
        <v>0</v>
      </c>
      <c r="CO125" s="47"/>
      <c r="CP125" s="47">
        <f>SUM(CC125:CN125)</f>
        <v>0</v>
      </c>
      <c r="CQ125" s="47"/>
    </row>
    <row r="126" spans="1:95" ht="16" customHeight="1" x14ac:dyDescent="0.35">
      <c r="A126" s="47" t="s">
        <v>135</v>
      </c>
      <c r="B126" s="47"/>
      <c r="C126" s="47">
        <f>C87</f>
        <v>3840</v>
      </c>
      <c r="D126" s="47">
        <f>D87</f>
        <v>4840</v>
      </c>
      <c r="E126" s="47"/>
      <c r="F126" s="47">
        <f t="shared" ref="F126:Q126" si="199">F87</f>
        <v>200</v>
      </c>
      <c r="G126" s="55">
        <f t="shared" si="199"/>
        <v>200</v>
      </c>
      <c r="H126" s="55">
        <f t="shared" si="199"/>
        <v>200</v>
      </c>
      <c r="I126" s="55">
        <f t="shared" si="199"/>
        <v>200</v>
      </c>
      <c r="J126" s="47">
        <f t="shared" si="199"/>
        <v>200</v>
      </c>
      <c r="K126" s="47">
        <f t="shared" si="199"/>
        <v>200</v>
      </c>
      <c r="L126" s="47">
        <f t="shared" si="199"/>
        <v>200</v>
      </c>
      <c r="M126" s="47">
        <f t="shared" si="199"/>
        <v>200</v>
      </c>
      <c r="N126" s="47">
        <f t="shared" si="199"/>
        <v>200</v>
      </c>
      <c r="O126" s="47">
        <f t="shared" si="199"/>
        <v>200</v>
      </c>
      <c r="P126" s="47">
        <f t="shared" si="199"/>
        <v>200</v>
      </c>
      <c r="Q126" s="55">
        <f t="shared" si="199"/>
        <v>200</v>
      </c>
      <c r="R126" s="47"/>
      <c r="S126" s="47">
        <f>SUM(F126:Q126)</f>
        <v>2400</v>
      </c>
      <c r="T126" s="47"/>
      <c r="U126" s="47">
        <f t="shared" ref="U126:AF126" si="200">U87</f>
        <v>200</v>
      </c>
      <c r="V126" s="47">
        <f t="shared" si="200"/>
        <v>200</v>
      </c>
      <c r="W126" s="47">
        <f t="shared" si="200"/>
        <v>200</v>
      </c>
      <c r="X126" s="47">
        <f t="shared" si="200"/>
        <v>200</v>
      </c>
      <c r="Y126" s="47">
        <f t="shared" si="200"/>
        <v>200</v>
      </c>
      <c r="Z126" s="47">
        <f t="shared" si="200"/>
        <v>200</v>
      </c>
      <c r="AA126" s="150">
        <f t="shared" si="200"/>
        <v>200</v>
      </c>
      <c r="AB126" s="150">
        <f t="shared" si="200"/>
        <v>200</v>
      </c>
      <c r="AC126" s="150">
        <f t="shared" si="200"/>
        <v>200</v>
      </c>
      <c r="AD126" s="150">
        <f t="shared" si="200"/>
        <v>200</v>
      </c>
      <c r="AE126" s="150">
        <f t="shared" si="200"/>
        <v>200</v>
      </c>
      <c r="AF126" s="150">
        <f t="shared" si="200"/>
        <v>200</v>
      </c>
      <c r="AG126" s="47"/>
      <c r="AH126" s="47">
        <f>SUM(U126:AF126)</f>
        <v>2400</v>
      </c>
      <c r="AI126" s="47"/>
      <c r="AJ126" s="47">
        <f t="shared" ref="AJ126:AU126" si="201">AJ87</f>
        <v>200</v>
      </c>
      <c r="AK126" s="47">
        <f t="shared" si="201"/>
        <v>200</v>
      </c>
      <c r="AL126" s="47">
        <f t="shared" si="201"/>
        <v>200</v>
      </c>
      <c r="AM126" s="47">
        <f t="shared" si="201"/>
        <v>200</v>
      </c>
      <c r="AN126" s="47">
        <f t="shared" si="201"/>
        <v>200</v>
      </c>
      <c r="AO126" s="47">
        <f t="shared" si="201"/>
        <v>200</v>
      </c>
      <c r="AP126" s="47">
        <f t="shared" si="201"/>
        <v>200</v>
      </c>
      <c r="AQ126" s="47">
        <f t="shared" si="201"/>
        <v>200</v>
      </c>
      <c r="AR126" s="47">
        <f t="shared" si="201"/>
        <v>200</v>
      </c>
      <c r="AS126" s="47">
        <f t="shared" si="201"/>
        <v>200</v>
      </c>
      <c r="AT126" s="47">
        <f t="shared" si="201"/>
        <v>200</v>
      </c>
      <c r="AU126" s="47">
        <f t="shared" si="201"/>
        <v>200</v>
      </c>
      <c r="AV126" s="47"/>
      <c r="AW126" s="47">
        <f>SUM(AJ126:AU126)</f>
        <v>2400</v>
      </c>
      <c r="AX126" s="47"/>
      <c r="AY126" s="47">
        <f t="shared" ref="AY126:BJ126" si="202">AY87</f>
        <v>200</v>
      </c>
      <c r="AZ126" s="47">
        <f t="shared" si="202"/>
        <v>200</v>
      </c>
      <c r="BA126" s="47">
        <f t="shared" si="202"/>
        <v>200</v>
      </c>
      <c r="BB126" s="47">
        <f t="shared" si="202"/>
        <v>200</v>
      </c>
      <c r="BC126" s="47">
        <f t="shared" si="202"/>
        <v>200</v>
      </c>
      <c r="BD126" s="47">
        <f t="shared" si="202"/>
        <v>200</v>
      </c>
      <c r="BE126" s="47">
        <f t="shared" si="202"/>
        <v>200</v>
      </c>
      <c r="BF126" s="47">
        <f t="shared" si="202"/>
        <v>200</v>
      </c>
      <c r="BG126" s="47">
        <f t="shared" si="202"/>
        <v>200</v>
      </c>
      <c r="BH126" s="47">
        <f t="shared" si="202"/>
        <v>200</v>
      </c>
      <c r="BI126" s="47">
        <f t="shared" si="202"/>
        <v>200</v>
      </c>
      <c r="BJ126" s="47">
        <f t="shared" si="202"/>
        <v>200</v>
      </c>
      <c r="BK126" s="47"/>
      <c r="BL126" s="47">
        <f>SUM(AY126:BJ126)</f>
        <v>2400</v>
      </c>
      <c r="BM126" s="47"/>
      <c r="BN126" s="47">
        <f t="shared" ref="BN126:BY126" si="203">BN87</f>
        <v>200</v>
      </c>
      <c r="BO126" s="47">
        <f t="shared" si="203"/>
        <v>200</v>
      </c>
      <c r="BP126" s="47">
        <f t="shared" si="203"/>
        <v>200</v>
      </c>
      <c r="BQ126" s="47">
        <f t="shared" si="203"/>
        <v>200</v>
      </c>
      <c r="BR126" s="47">
        <f t="shared" si="203"/>
        <v>200</v>
      </c>
      <c r="BS126" s="47">
        <f t="shared" si="203"/>
        <v>200</v>
      </c>
      <c r="BT126" s="47">
        <f t="shared" si="203"/>
        <v>200</v>
      </c>
      <c r="BU126" s="47">
        <f t="shared" si="203"/>
        <v>200</v>
      </c>
      <c r="BV126" s="47">
        <f t="shared" si="203"/>
        <v>200</v>
      </c>
      <c r="BW126" s="47">
        <f t="shared" si="203"/>
        <v>200</v>
      </c>
      <c r="BX126" s="47">
        <f t="shared" si="203"/>
        <v>200</v>
      </c>
      <c r="BY126" s="47">
        <f t="shared" si="203"/>
        <v>200</v>
      </c>
      <c r="BZ126" s="47"/>
      <c r="CA126" s="47">
        <f>SUM(BN126:BY126)</f>
        <v>2400</v>
      </c>
      <c r="CB126" s="47"/>
      <c r="CC126" s="47">
        <f t="shared" ref="CC126:CN126" si="204">CC87</f>
        <v>200</v>
      </c>
      <c r="CD126" s="47">
        <f t="shared" si="204"/>
        <v>200</v>
      </c>
      <c r="CE126" s="47">
        <f t="shared" si="204"/>
        <v>200</v>
      </c>
      <c r="CF126" s="47">
        <f t="shared" si="204"/>
        <v>200</v>
      </c>
      <c r="CG126" s="47">
        <f t="shared" si="204"/>
        <v>200</v>
      </c>
      <c r="CH126" s="47">
        <f t="shared" si="204"/>
        <v>200</v>
      </c>
      <c r="CI126" s="47">
        <f t="shared" si="204"/>
        <v>200</v>
      </c>
      <c r="CJ126" s="47">
        <f t="shared" si="204"/>
        <v>200</v>
      </c>
      <c r="CK126" s="47">
        <f t="shared" si="204"/>
        <v>200</v>
      </c>
      <c r="CL126" s="47">
        <f t="shared" si="204"/>
        <v>200</v>
      </c>
      <c r="CM126" s="47">
        <f t="shared" si="204"/>
        <v>200</v>
      </c>
      <c r="CN126" s="47">
        <f t="shared" si="204"/>
        <v>200</v>
      </c>
      <c r="CO126" s="47"/>
      <c r="CP126" s="47">
        <f>SUM(CC126:CN126)</f>
        <v>2400</v>
      </c>
      <c r="CQ126" s="47"/>
    </row>
    <row r="127" spans="1:95" s="61" customFormat="1" x14ac:dyDescent="0.35">
      <c r="A127" s="33" t="s">
        <v>123</v>
      </c>
      <c r="B127" s="48"/>
      <c r="C127" s="48">
        <f>C91</f>
        <v>0</v>
      </c>
      <c r="D127" s="48">
        <f>D91</f>
        <v>0</v>
      </c>
      <c r="E127" s="48"/>
      <c r="F127" s="48">
        <f t="shared" ref="F127:Q127" si="205">F91</f>
        <v>0</v>
      </c>
      <c r="G127" s="48">
        <f t="shared" si="205"/>
        <v>0</v>
      </c>
      <c r="H127" s="48">
        <f t="shared" si="205"/>
        <v>0</v>
      </c>
      <c r="I127" s="48">
        <f t="shared" si="205"/>
        <v>0</v>
      </c>
      <c r="J127" s="56">
        <f t="shared" si="205"/>
        <v>0</v>
      </c>
      <c r="K127" s="48">
        <f t="shared" si="205"/>
        <v>0</v>
      </c>
      <c r="L127" s="48">
        <f t="shared" si="205"/>
        <v>0</v>
      </c>
      <c r="M127" s="48">
        <f t="shared" si="205"/>
        <v>0</v>
      </c>
      <c r="N127" s="48">
        <f t="shared" si="205"/>
        <v>0</v>
      </c>
      <c r="O127" s="48">
        <f t="shared" si="205"/>
        <v>0</v>
      </c>
      <c r="P127" s="48">
        <f t="shared" si="205"/>
        <v>0</v>
      </c>
      <c r="Q127" s="48">
        <f t="shared" si="205"/>
        <v>0</v>
      </c>
      <c r="R127" s="48"/>
      <c r="S127" s="48">
        <f>SUM(F127:Q127)</f>
        <v>0</v>
      </c>
      <c r="T127" s="48"/>
      <c r="U127" s="48">
        <f t="shared" ref="U127:AF127" si="206">U91</f>
        <v>0</v>
      </c>
      <c r="V127" s="48">
        <f t="shared" si="206"/>
        <v>0</v>
      </c>
      <c r="W127" s="48">
        <f t="shared" si="206"/>
        <v>0</v>
      </c>
      <c r="X127" s="56">
        <f t="shared" si="206"/>
        <v>0</v>
      </c>
      <c r="Y127" s="56">
        <f t="shared" si="206"/>
        <v>0</v>
      </c>
      <c r="Z127" s="48">
        <f t="shared" si="206"/>
        <v>0</v>
      </c>
      <c r="AA127" s="48">
        <f t="shared" si="206"/>
        <v>0</v>
      </c>
      <c r="AB127" s="48">
        <f t="shared" si="206"/>
        <v>0</v>
      </c>
      <c r="AC127" s="48">
        <f t="shared" si="206"/>
        <v>0</v>
      </c>
      <c r="AD127" s="48">
        <f t="shared" si="206"/>
        <v>0</v>
      </c>
      <c r="AE127" s="48">
        <f t="shared" si="206"/>
        <v>0</v>
      </c>
      <c r="AF127" s="48">
        <f t="shared" si="206"/>
        <v>0</v>
      </c>
      <c r="AG127" s="48"/>
      <c r="AH127" s="48">
        <f>SUM(U127:AF127)</f>
        <v>0</v>
      </c>
      <c r="AI127" s="48"/>
      <c r="AJ127" s="48">
        <f t="shared" ref="AJ127:AU127" si="207">AJ91</f>
        <v>0</v>
      </c>
      <c r="AK127" s="48">
        <f t="shared" si="207"/>
        <v>0</v>
      </c>
      <c r="AL127" s="48">
        <f t="shared" si="207"/>
        <v>0</v>
      </c>
      <c r="AM127" s="48">
        <f t="shared" si="207"/>
        <v>0</v>
      </c>
      <c r="AN127" s="56">
        <f t="shared" si="207"/>
        <v>0</v>
      </c>
      <c r="AO127" s="48">
        <f t="shared" si="207"/>
        <v>0</v>
      </c>
      <c r="AP127" s="48">
        <f t="shared" si="207"/>
        <v>0</v>
      </c>
      <c r="AQ127" s="48">
        <f t="shared" si="207"/>
        <v>0</v>
      </c>
      <c r="AR127" s="48">
        <f t="shared" si="207"/>
        <v>0</v>
      </c>
      <c r="AS127" s="48">
        <f t="shared" si="207"/>
        <v>0</v>
      </c>
      <c r="AT127" s="48">
        <f t="shared" si="207"/>
        <v>0</v>
      </c>
      <c r="AU127" s="48">
        <f t="shared" si="207"/>
        <v>0</v>
      </c>
      <c r="AV127" s="48"/>
      <c r="AW127" s="48">
        <f>SUM(AJ127:AU127)</f>
        <v>0</v>
      </c>
      <c r="AX127" s="48"/>
      <c r="AY127" s="48">
        <f t="shared" ref="AY127:BJ127" si="208">AY91</f>
        <v>0</v>
      </c>
      <c r="AZ127" s="48">
        <f t="shared" si="208"/>
        <v>0</v>
      </c>
      <c r="BA127" s="48">
        <f t="shared" si="208"/>
        <v>0</v>
      </c>
      <c r="BB127" s="48">
        <f t="shared" si="208"/>
        <v>0</v>
      </c>
      <c r="BC127" s="56">
        <f t="shared" si="208"/>
        <v>0</v>
      </c>
      <c r="BD127" s="48">
        <f t="shared" si="208"/>
        <v>0</v>
      </c>
      <c r="BE127" s="48">
        <f t="shared" si="208"/>
        <v>0</v>
      </c>
      <c r="BF127" s="48">
        <f t="shared" si="208"/>
        <v>0</v>
      </c>
      <c r="BG127" s="48">
        <f t="shared" si="208"/>
        <v>0</v>
      </c>
      <c r="BH127" s="48">
        <f t="shared" si="208"/>
        <v>0</v>
      </c>
      <c r="BI127" s="48">
        <f t="shared" si="208"/>
        <v>0</v>
      </c>
      <c r="BJ127" s="48">
        <f t="shared" si="208"/>
        <v>0</v>
      </c>
      <c r="BK127" s="48"/>
      <c r="BL127" s="48">
        <f>SUM(AY127:BJ127)</f>
        <v>0</v>
      </c>
      <c r="BM127" s="48"/>
      <c r="BN127" s="48">
        <f t="shared" ref="BN127:BY127" si="209">BN91</f>
        <v>0</v>
      </c>
      <c r="BO127" s="48">
        <f t="shared" si="209"/>
        <v>0</v>
      </c>
      <c r="BP127" s="48">
        <f t="shared" si="209"/>
        <v>0</v>
      </c>
      <c r="BQ127" s="48">
        <f t="shared" si="209"/>
        <v>0</v>
      </c>
      <c r="BR127" s="56">
        <f t="shared" si="209"/>
        <v>0</v>
      </c>
      <c r="BS127" s="48">
        <f t="shared" si="209"/>
        <v>0</v>
      </c>
      <c r="BT127" s="48">
        <f t="shared" si="209"/>
        <v>0</v>
      </c>
      <c r="BU127" s="48">
        <f t="shared" si="209"/>
        <v>0</v>
      </c>
      <c r="BV127" s="48">
        <f t="shared" si="209"/>
        <v>0</v>
      </c>
      <c r="BW127" s="48">
        <f t="shared" si="209"/>
        <v>0</v>
      </c>
      <c r="BX127" s="48">
        <f t="shared" si="209"/>
        <v>0</v>
      </c>
      <c r="BY127" s="48">
        <f t="shared" si="209"/>
        <v>0</v>
      </c>
      <c r="BZ127" s="48"/>
      <c r="CA127" s="48">
        <f>SUM(BN127:BY127)</f>
        <v>0</v>
      </c>
      <c r="CB127" s="48"/>
      <c r="CC127" s="48">
        <f t="shared" ref="CC127:CN127" si="210">CC91</f>
        <v>0</v>
      </c>
      <c r="CD127" s="48">
        <f t="shared" si="210"/>
        <v>0</v>
      </c>
      <c r="CE127" s="48">
        <f t="shared" si="210"/>
        <v>0</v>
      </c>
      <c r="CF127" s="48">
        <f t="shared" si="210"/>
        <v>0</v>
      </c>
      <c r="CG127" s="56">
        <f t="shared" si="210"/>
        <v>0</v>
      </c>
      <c r="CH127" s="48">
        <f t="shared" si="210"/>
        <v>0</v>
      </c>
      <c r="CI127" s="48">
        <f t="shared" si="210"/>
        <v>0</v>
      </c>
      <c r="CJ127" s="48">
        <f t="shared" si="210"/>
        <v>0</v>
      </c>
      <c r="CK127" s="48">
        <f t="shared" si="210"/>
        <v>0</v>
      </c>
      <c r="CL127" s="48">
        <f t="shared" si="210"/>
        <v>0</v>
      </c>
      <c r="CM127" s="48">
        <f t="shared" si="210"/>
        <v>0</v>
      </c>
      <c r="CN127" s="48">
        <f t="shared" si="210"/>
        <v>0</v>
      </c>
      <c r="CO127" s="48"/>
      <c r="CP127" s="48">
        <f>SUM(CC127:CN127)</f>
        <v>0</v>
      </c>
      <c r="CQ127" s="48"/>
    </row>
    <row r="128" spans="1:95" x14ac:dyDescent="0.35">
      <c r="A128" s="47"/>
      <c r="B128" s="47"/>
      <c r="C128" s="55">
        <f>SUM(C123:C127)</f>
        <v>15840</v>
      </c>
      <c r="D128" s="55">
        <f>SUM(D123:D127)</f>
        <v>94840</v>
      </c>
      <c r="E128" s="47"/>
      <c r="F128" s="55">
        <f>SUM(F123:F127)</f>
        <v>200</v>
      </c>
      <c r="G128" s="55">
        <f>SUM(G123:G127)</f>
        <v>200</v>
      </c>
      <c r="H128" s="55">
        <f>SUM(H123:H127)</f>
        <v>200</v>
      </c>
      <c r="I128" s="55">
        <f>SUM(I123:I127)</f>
        <v>200</v>
      </c>
      <c r="J128" s="55">
        <f t="shared" ref="J128:O128" si="211">SUM(J123:J127)</f>
        <v>200</v>
      </c>
      <c r="K128" s="55">
        <f t="shared" si="211"/>
        <v>200</v>
      </c>
      <c r="L128" s="55">
        <f t="shared" si="211"/>
        <v>200</v>
      </c>
      <c r="M128" s="55">
        <f t="shared" si="211"/>
        <v>200</v>
      </c>
      <c r="N128" s="55">
        <f t="shared" si="211"/>
        <v>200</v>
      </c>
      <c r="O128" s="55">
        <f t="shared" si="211"/>
        <v>200</v>
      </c>
      <c r="P128" s="55">
        <f>SUM(P123:P127)</f>
        <v>200</v>
      </c>
      <c r="Q128" s="55">
        <f>SUM(Q123:Q127)</f>
        <v>200</v>
      </c>
      <c r="R128" s="47"/>
      <c r="S128" s="55">
        <f>SUM(S123:S127)</f>
        <v>2400</v>
      </c>
      <c r="T128" s="55"/>
      <c r="U128" s="55">
        <f>SUM(U123:U127)</f>
        <v>200</v>
      </c>
      <c r="V128" s="55">
        <f>SUM(V123:V127)</f>
        <v>200</v>
      </c>
      <c r="W128" s="55">
        <f>SUM(W123:W127)</f>
        <v>200</v>
      </c>
      <c r="X128" s="55">
        <f>SUM(X123:X127)</f>
        <v>200</v>
      </c>
      <c r="Y128" s="55">
        <f t="shared" ref="Y128:AF128" si="212">SUM(Y123:Y127)</f>
        <v>200</v>
      </c>
      <c r="Z128" s="55">
        <f t="shared" si="212"/>
        <v>200</v>
      </c>
      <c r="AA128" s="55">
        <f t="shared" si="212"/>
        <v>200</v>
      </c>
      <c r="AB128" s="55">
        <f t="shared" si="212"/>
        <v>200</v>
      </c>
      <c r="AC128" s="55">
        <f t="shared" si="212"/>
        <v>200</v>
      </c>
      <c r="AD128" s="55">
        <f t="shared" si="212"/>
        <v>200</v>
      </c>
      <c r="AE128" s="55">
        <f t="shared" si="212"/>
        <v>200</v>
      </c>
      <c r="AF128" s="55">
        <f t="shared" si="212"/>
        <v>200</v>
      </c>
      <c r="AG128" s="47"/>
      <c r="AH128" s="55">
        <f>SUM(AH123:AH127)</f>
        <v>2400</v>
      </c>
      <c r="AI128" s="47"/>
      <c r="AJ128" s="55">
        <f>SUM(AJ123:AJ127)</f>
        <v>200</v>
      </c>
      <c r="AK128" s="55">
        <f>SUM(AK123:AK127)</f>
        <v>200</v>
      </c>
      <c r="AL128" s="55">
        <f>SUM(AL123:AL127)</f>
        <v>200</v>
      </c>
      <c r="AM128" s="55">
        <f>SUM(AM123:AM127)</f>
        <v>200</v>
      </c>
      <c r="AN128" s="55">
        <f t="shared" ref="AN128:AU128" si="213">SUM(AN123:AN127)</f>
        <v>200</v>
      </c>
      <c r="AO128" s="55">
        <f t="shared" si="213"/>
        <v>200</v>
      </c>
      <c r="AP128" s="55">
        <f t="shared" si="213"/>
        <v>200</v>
      </c>
      <c r="AQ128" s="55">
        <f t="shared" si="213"/>
        <v>200</v>
      </c>
      <c r="AR128" s="55">
        <f t="shared" si="213"/>
        <v>200</v>
      </c>
      <c r="AS128" s="55">
        <f t="shared" si="213"/>
        <v>200</v>
      </c>
      <c r="AT128" s="55">
        <f t="shared" si="213"/>
        <v>200</v>
      </c>
      <c r="AU128" s="55">
        <f t="shared" si="213"/>
        <v>200</v>
      </c>
      <c r="AV128" s="47"/>
      <c r="AW128" s="55">
        <f>SUM(AW123:AW127)</f>
        <v>2400</v>
      </c>
      <c r="AX128" s="47"/>
      <c r="AY128" s="55">
        <f>SUM(AY123:AY127)</f>
        <v>200</v>
      </c>
      <c r="AZ128" s="55">
        <f>SUM(AZ123:AZ127)</f>
        <v>200</v>
      </c>
      <c r="BA128" s="55">
        <f>SUM(BA123:BA127)</f>
        <v>200</v>
      </c>
      <c r="BB128" s="55">
        <f>SUM(BB123:BB127)</f>
        <v>200</v>
      </c>
      <c r="BC128" s="55">
        <f t="shared" ref="BC128:BJ128" si="214">SUM(BC123:BC127)</f>
        <v>200</v>
      </c>
      <c r="BD128" s="55">
        <f t="shared" si="214"/>
        <v>200</v>
      </c>
      <c r="BE128" s="55">
        <f t="shared" si="214"/>
        <v>200</v>
      </c>
      <c r="BF128" s="55">
        <f t="shared" si="214"/>
        <v>200</v>
      </c>
      <c r="BG128" s="55">
        <f t="shared" si="214"/>
        <v>200</v>
      </c>
      <c r="BH128" s="55">
        <f t="shared" si="214"/>
        <v>200</v>
      </c>
      <c r="BI128" s="55">
        <f t="shared" si="214"/>
        <v>200</v>
      </c>
      <c r="BJ128" s="55">
        <f t="shared" si="214"/>
        <v>200</v>
      </c>
      <c r="BK128" s="47"/>
      <c r="BL128" s="55">
        <f>SUM(BL123:BL127)</f>
        <v>2400</v>
      </c>
      <c r="BM128" s="47"/>
      <c r="BN128" s="55">
        <f>SUM(BN123:BN127)</f>
        <v>200</v>
      </c>
      <c r="BO128" s="55">
        <f>SUM(BO123:BO127)</f>
        <v>200</v>
      </c>
      <c r="BP128" s="55">
        <f>SUM(BP123:BP127)</f>
        <v>200</v>
      </c>
      <c r="BQ128" s="55">
        <f>SUM(BQ123:BQ127)</f>
        <v>200</v>
      </c>
      <c r="BR128" s="55">
        <f t="shared" ref="BR128:BY128" si="215">SUM(BR123:BR127)</f>
        <v>200</v>
      </c>
      <c r="BS128" s="55">
        <f t="shared" si="215"/>
        <v>200</v>
      </c>
      <c r="BT128" s="55">
        <f t="shared" si="215"/>
        <v>200</v>
      </c>
      <c r="BU128" s="55">
        <f t="shared" si="215"/>
        <v>200</v>
      </c>
      <c r="BV128" s="55">
        <f t="shared" si="215"/>
        <v>200</v>
      </c>
      <c r="BW128" s="55">
        <f t="shared" si="215"/>
        <v>200</v>
      </c>
      <c r="BX128" s="55">
        <f t="shared" si="215"/>
        <v>200</v>
      </c>
      <c r="BY128" s="55">
        <f t="shared" si="215"/>
        <v>200</v>
      </c>
      <c r="BZ128" s="47"/>
      <c r="CA128" s="55">
        <f>SUM(CA123:CA127)</f>
        <v>2400</v>
      </c>
      <c r="CB128" s="47"/>
      <c r="CC128" s="55">
        <f>SUM(CC123:CC127)</f>
        <v>200</v>
      </c>
      <c r="CD128" s="55">
        <f>SUM(CD123:CD127)</f>
        <v>200</v>
      </c>
      <c r="CE128" s="55">
        <f>SUM(CE123:CE127)</f>
        <v>200</v>
      </c>
      <c r="CF128" s="55">
        <f>SUM(CF123:CF127)</f>
        <v>200</v>
      </c>
      <c r="CG128" s="55">
        <f t="shared" ref="CG128:CN128" si="216">SUM(CG123:CG127)</f>
        <v>200</v>
      </c>
      <c r="CH128" s="55">
        <f t="shared" si="216"/>
        <v>200</v>
      </c>
      <c r="CI128" s="55">
        <f t="shared" si="216"/>
        <v>200</v>
      </c>
      <c r="CJ128" s="55">
        <f t="shared" si="216"/>
        <v>200</v>
      </c>
      <c r="CK128" s="55">
        <f t="shared" si="216"/>
        <v>200</v>
      </c>
      <c r="CL128" s="55">
        <f t="shared" si="216"/>
        <v>200</v>
      </c>
      <c r="CM128" s="55">
        <f t="shared" si="216"/>
        <v>200</v>
      </c>
      <c r="CN128" s="55">
        <f t="shared" si="216"/>
        <v>200</v>
      </c>
      <c r="CO128" s="47"/>
      <c r="CP128" s="55">
        <f>SUM(CP123:CP127)</f>
        <v>2400</v>
      </c>
      <c r="CQ128" s="47"/>
    </row>
    <row r="129" spans="1:95" x14ac:dyDescent="0.35">
      <c r="A129" s="32"/>
    </row>
    <row r="130" spans="1:95" s="64" customFormat="1" ht="16" thickBot="1" x14ac:dyDescent="0.4">
      <c r="A130" s="34" t="s">
        <v>85</v>
      </c>
      <c r="B130" s="57"/>
      <c r="C130" s="57">
        <f>C117+C128</f>
        <v>8020578.125</v>
      </c>
      <c r="D130" s="57">
        <f>D117+D128</f>
        <v>5964578.125</v>
      </c>
      <c r="E130" s="57"/>
      <c r="F130" s="57">
        <f t="shared" ref="F130:Q130" si="217">F117+F128</f>
        <v>170237</v>
      </c>
      <c r="G130" s="57">
        <f t="shared" si="217"/>
        <v>591396</v>
      </c>
      <c r="H130" s="57">
        <f t="shared" si="217"/>
        <v>429269</v>
      </c>
      <c r="I130" s="57">
        <f t="shared" si="217"/>
        <v>521913</v>
      </c>
      <c r="J130" s="57">
        <f t="shared" si="217"/>
        <v>802216</v>
      </c>
      <c r="K130" s="57">
        <f t="shared" si="217"/>
        <v>802216</v>
      </c>
      <c r="L130" s="57">
        <f t="shared" si="217"/>
        <v>736242</v>
      </c>
      <c r="M130" s="57">
        <f t="shared" si="217"/>
        <v>519752.00000000006</v>
      </c>
      <c r="N130" s="57">
        <f t="shared" si="217"/>
        <v>519752</v>
      </c>
      <c r="O130" s="57">
        <f t="shared" si="217"/>
        <v>519752</v>
      </c>
      <c r="P130" s="57">
        <f t="shared" si="217"/>
        <v>260720</v>
      </c>
      <c r="Q130" s="57">
        <f t="shared" si="217"/>
        <v>179656.5</v>
      </c>
      <c r="R130" s="57"/>
      <c r="S130" s="57">
        <f>S117+S128</f>
        <v>6053121.5</v>
      </c>
      <c r="T130" s="57"/>
      <c r="U130" s="57">
        <f>U117+U128</f>
        <v>227194.54678899088</v>
      </c>
      <c r="V130" s="57">
        <f>V117+V128</f>
        <v>675756.09908256889</v>
      </c>
      <c r="W130" s="57">
        <f>W117+W128</f>
        <v>510496.57981651375</v>
      </c>
      <c r="X130" s="57">
        <f>X117+X128</f>
        <v>604930.59082568821</v>
      </c>
      <c r="Y130" s="57">
        <f t="shared" ref="Y130:AF130" si="218">Y117+Y128</f>
        <v>911841.12660550466</v>
      </c>
      <c r="Z130" s="57">
        <f t="shared" si="218"/>
        <v>911841.12660550454</v>
      </c>
      <c r="AA130" s="57">
        <f t="shared" si="218"/>
        <v>817407.11559633038</v>
      </c>
      <c r="AB130" s="57">
        <f t="shared" si="218"/>
        <v>581322.08807339461</v>
      </c>
      <c r="AC130" s="57">
        <f t="shared" si="218"/>
        <v>581322.08807339461</v>
      </c>
      <c r="AD130" s="57">
        <f t="shared" si="218"/>
        <v>581322.08807339461</v>
      </c>
      <c r="AE130" s="57">
        <f t="shared" si="218"/>
        <v>298020.0550458717</v>
      </c>
      <c r="AF130" s="57">
        <f t="shared" si="218"/>
        <v>215390.29541284411</v>
      </c>
      <c r="AG130" s="57"/>
      <c r="AH130" s="57">
        <f>AH117+AH128</f>
        <v>6916843.7999999998</v>
      </c>
      <c r="AI130" s="57"/>
      <c r="AJ130" s="57">
        <f>AJ117+AJ128</f>
        <v>247261.77412844045</v>
      </c>
      <c r="AK130" s="57">
        <f>AK117+AK128</f>
        <v>718251.40403669723</v>
      </c>
      <c r="AL130" s="57">
        <f>AL117+AL128</f>
        <v>544728.90880733938</v>
      </c>
      <c r="AM130" s="57">
        <f>AM117+AM128</f>
        <v>643884.62036697252</v>
      </c>
      <c r="AN130" s="57">
        <f t="shared" ref="AN130:AU130" si="219">AN117+AN128</f>
        <v>966140.68293578026</v>
      </c>
      <c r="AO130" s="57">
        <f t="shared" si="219"/>
        <v>966140.68293578026</v>
      </c>
      <c r="AP130" s="57">
        <f t="shared" si="219"/>
        <v>866984.97137614689</v>
      </c>
      <c r="AQ130" s="57">
        <f t="shared" si="219"/>
        <v>619095.69247706432</v>
      </c>
      <c r="AR130" s="57">
        <f t="shared" si="219"/>
        <v>619095.69247706432</v>
      </c>
      <c r="AS130" s="57">
        <f t="shared" si="219"/>
        <v>619095.69247706444</v>
      </c>
      <c r="AT130" s="57">
        <f t="shared" si="219"/>
        <v>321628.55779816519</v>
      </c>
      <c r="AU130" s="57">
        <f t="shared" si="219"/>
        <v>234867.31018348626</v>
      </c>
      <c r="AV130" s="57"/>
      <c r="AW130" s="57">
        <f>AW117+AW128</f>
        <v>7367175.9900000012</v>
      </c>
      <c r="AX130" s="57"/>
      <c r="AY130" s="57">
        <f>AY117+AY128</f>
        <v>268332.36283486249</v>
      </c>
      <c r="AZ130" s="57">
        <f>AZ117+AZ128</f>
        <v>762871.47423853213</v>
      </c>
      <c r="BA130" s="57">
        <f>BA117+BA128</f>
        <v>580672.85424770648</v>
      </c>
      <c r="BB130" s="57">
        <f>BB117+BB128</f>
        <v>684786.35138532124</v>
      </c>
      <c r="BC130" s="57">
        <f t="shared" ref="BC130:BJ130" si="220">BC117+BC128</f>
        <v>1023155.2170825691</v>
      </c>
      <c r="BD130" s="57">
        <f t="shared" si="220"/>
        <v>1023155.2170825691</v>
      </c>
      <c r="BE130" s="57">
        <f t="shared" si="220"/>
        <v>919041.7199449545</v>
      </c>
      <c r="BF130" s="57">
        <f t="shared" si="220"/>
        <v>658757.97710091749</v>
      </c>
      <c r="BG130" s="57">
        <f t="shared" si="220"/>
        <v>658757.9771009176</v>
      </c>
      <c r="BH130" s="57">
        <f t="shared" si="220"/>
        <v>658757.97710091749</v>
      </c>
      <c r="BI130" s="57">
        <f t="shared" si="220"/>
        <v>346417.48568807344</v>
      </c>
      <c r="BJ130" s="57">
        <f t="shared" si="220"/>
        <v>255318.17569266062</v>
      </c>
      <c r="BK130" s="57"/>
      <c r="BL130" s="57">
        <f>BL117+BL128</f>
        <v>7840024.7895000018</v>
      </c>
      <c r="BM130" s="57"/>
      <c r="BN130" s="57">
        <f>BN117+BN128</f>
        <v>290456.48097660567</v>
      </c>
      <c r="BO130" s="57">
        <f>BO117+BO128</f>
        <v>809722.54795045895</v>
      </c>
      <c r="BP130" s="57">
        <f>BP117+BP128</f>
        <v>618413.99696009175</v>
      </c>
      <c r="BQ130" s="57">
        <f>BQ117+BQ128</f>
        <v>727733.16895458743</v>
      </c>
      <c r="BR130" s="57">
        <f t="shared" ref="BR130:BY130" si="221">BR117+BR128</f>
        <v>1083020.4779366977</v>
      </c>
      <c r="BS130" s="57">
        <f t="shared" si="221"/>
        <v>1083020.4779366977</v>
      </c>
      <c r="BT130" s="57">
        <f t="shared" si="221"/>
        <v>973701.30594220222</v>
      </c>
      <c r="BU130" s="57">
        <f t="shared" si="221"/>
        <v>700403.37595596362</v>
      </c>
      <c r="BV130" s="57">
        <f t="shared" si="221"/>
        <v>700403.37595596362</v>
      </c>
      <c r="BW130" s="57">
        <f t="shared" si="221"/>
        <v>700403.37595596374</v>
      </c>
      <c r="BX130" s="57">
        <f t="shared" si="221"/>
        <v>372445.85997247725</v>
      </c>
      <c r="BY130" s="57">
        <f t="shared" si="221"/>
        <v>276791.58447729365</v>
      </c>
      <c r="BZ130" s="57"/>
      <c r="CA130" s="57">
        <f>CA117+CA128</f>
        <v>8336516.0289750025</v>
      </c>
      <c r="CB130" s="57"/>
      <c r="CC130" s="57">
        <f>CC117+CC128</f>
        <v>313686.80502543587</v>
      </c>
      <c r="CD130" s="57">
        <f>CD117+CD128</f>
        <v>858916.17534798186</v>
      </c>
      <c r="CE130" s="57">
        <f>CE117+CE128</f>
        <v>658042.1968080966</v>
      </c>
      <c r="CF130" s="57">
        <f>CF117+CF128</f>
        <v>772827.3274023172</v>
      </c>
      <c r="CG130" s="57">
        <f t="shared" ref="CG130:CN130" si="222">CG117+CG128</f>
        <v>1145879.0018335327</v>
      </c>
      <c r="CH130" s="57">
        <f t="shared" si="222"/>
        <v>1145879.0018335327</v>
      </c>
      <c r="CI130" s="57">
        <f t="shared" si="222"/>
        <v>1031093.8712393123</v>
      </c>
      <c r="CJ130" s="57">
        <f t="shared" si="222"/>
        <v>744131.04475376161</v>
      </c>
      <c r="CK130" s="57">
        <f t="shared" si="222"/>
        <v>744131.04475376161</v>
      </c>
      <c r="CL130" s="57">
        <f t="shared" si="222"/>
        <v>744131.04475376173</v>
      </c>
      <c r="CM130" s="57">
        <f t="shared" si="222"/>
        <v>399775.65297110111</v>
      </c>
      <c r="CN130" s="57">
        <f t="shared" si="222"/>
        <v>299338.66370115854</v>
      </c>
      <c r="CO130" s="57"/>
      <c r="CP130" s="57">
        <f>CP117+CP128</f>
        <v>8857831.8304237518</v>
      </c>
      <c r="CQ130" s="57"/>
    </row>
    <row r="131" spans="1:95" s="60" customFormat="1" x14ac:dyDescent="0.35">
      <c r="A131" s="31"/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  <c r="AR131" s="54"/>
      <c r="AS131" s="54"/>
      <c r="AT131" s="54"/>
      <c r="AU131" s="54"/>
      <c r="AV131" s="54"/>
      <c r="AW131" s="54"/>
      <c r="AX131" s="54"/>
      <c r="AY131" s="54"/>
      <c r="AZ131" s="54"/>
      <c r="BA131" s="54"/>
      <c r="BB131" s="54"/>
      <c r="BC131" s="54"/>
      <c r="BD131" s="54"/>
      <c r="BE131" s="54"/>
      <c r="BF131" s="54"/>
      <c r="BG131" s="54"/>
      <c r="BH131" s="54"/>
      <c r="BI131" s="54"/>
      <c r="BJ131" s="54"/>
      <c r="BK131" s="54"/>
      <c r="BL131" s="54"/>
      <c r="BM131" s="54"/>
      <c r="BN131" s="54"/>
      <c r="BO131" s="54"/>
      <c r="BP131" s="54"/>
      <c r="BQ131" s="54"/>
      <c r="BR131" s="54"/>
      <c r="BS131" s="54"/>
      <c r="BT131" s="54"/>
      <c r="BU131" s="54"/>
      <c r="BV131" s="54"/>
      <c r="BW131" s="54"/>
      <c r="BX131" s="54"/>
      <c r="BY131" s="54"/>
      <c r="BZ131" s="54"/>
      <c r="CA131" s="54"/>
      <c r="CB131" s="54"/>
      <c r="CC131" s="54"/>
      <c r="CD131" s="54"/>
      <c r="CE131" s="54"/>
      <c r="CF131" s="54"/>
      <c r="CG131" s="54"/>
      <c r="CH131" s="54"/>
      <c r="CI131" s="54"/>
      <c r="CJ131" s="54"/>
      <c r="CK131" s="54"/>
      <c r="CL131" s="54"/>
      <c r="CM131" s="54"/>
      <c r="CN131" s="54"/>
      <c r="CO131" s="54"/>
      <c r="CP131" s="54"/>
      <c r="CQ131" s="54"/>
    </row>
    <row r="132" spans="1:95" x14ac:dyDescent="0.35">
      <c r="A132" s="35" t="s">
        <v>147</v>
      </c>
      <c r="B132" s="73"/>
      <c r="C132" s="72">
        <f>C130/C$64</f>
        <v>0.40102890624999998</v>
      </c>
      <c r="D132" s="72">
        <f>D130/D$64</f>
        <v>0.3313654513888889</v>
      </c>
      <c r="E132" s="72"/>
      <c r="F132" s="72">
        <f>F130/(F$64)</f>
        <v>0.20230184194890077</v>
      </c>
      <c r="G132" s="72">
        <f t="shared" ref="G132:Q132" si="223">G130/(G$64)</f>
        <v>0.33187205387205387</v>
      </c>
      <c r="H132" s="72">
        <f t="shared" si="223"/>
        <v>0.29903796586555209</v>
      </c>
      <c r="I132" s="72">
        <f t="shared" si="223"/>
        <v>0.31950596877869603</v>
      </c>
      <c r="J132" s="72">
        <f t="shared" si="223"/>
        <v>0.35231269213877908</v>
      </c>
      <c r="K132" s="72">
        <f t="shared" si="223"/>
        <v>0.35231269213877908</v>
      </c>
      <c r="L132" s="72">
        <f t="shared" si="223"/>
        <v>0.35413275613275613</v>
      </c>
      <c r="M132" s="72">
        <f t="shared" si="223"/>
        <v>0.32812626262626265</v>
      </c>
      <c r="N132" s="72">
        <f t="shared" si="223"/>
        <v>0.3281262626262626</v>
      </c>
      <c r="O132" s="72">
        <f t="shared" si="223"/>
        <v>0.3281262626262626</v>
      </c>
      <c r="P132" s="72">
        <f t="shared" si="223"/>
        <v>0.26335353535353534</v>
      </c>
      <c r="Q132" s="72">
        <f t="shared" si="223"/>
        <v>0.21996510560146923</v>
      </c>
      <c r="R132" s="72"/>
      <c r="S132" s="72">
        <f>S130/(S$64)</f>
        <v>0.32053809391424071</v>
      </c>
      <c r="T132" s="72"/>
      <c r="U132" s="72">
        <f>U130/(U$64)</f>
        <v>0.24771587533084863</v>
      </c>
      <c r="V132" s="72">
        <f t="shared" ref="V132:AH132" si="224">V130/(V$64)</f>
        <v>0.34793036424854606</v>
      </c>
      <c r="W132" s="72">
        <f t="shared" si="224"/>
        <v>0.32628694468192898</v>
      </c>
      <c r="X132" s="72">
        <f t="shared" si="224"/>
        <v>0.33977894648969031</v>
      </c>
      <c r="Y132" s="72">
        <f t="shared" si="224"/>
        <v>0.36742288497624465</v>
      </c>
      <c r="Z132" s="72">
        <f t="shared" si="224"/>
        <v>0.36742288497624459</v>
      </c>
      <c r="AA132" s="72">
        <f t="shared" si="224"/>
        <v>0.36073973501246231</v>
      </c>
      <c r="AB132" s="72">
        <f t="shared" si="224"/>
        <v>0.33672216483011941</v>
      </c>
      <c r="AC132" s="72">
        <f t="shared" si="224"/>
        <v>0.33672216483011941</v>
      </c>
      <c r="AD132" s="72">
        <f t="shared" si="224"/>
        <v>0.33672216483011941</v>
      </c>
      <c r="AE132" s="72">
        <f t="shared" si="224"/>
        <v>0.27619788797061534</v>
      </c>
      <c r="AF132" s="72">
        <f t="shared" si="224"/>
        <v>0.24196193338342101</v>
      </c>
      <c r="AG132" s="72"/>
      <c r="AH132" s="72">
        <f t="shared" si="224"/>
        <v>0.33606113078840344</v>
      </c>
      <c r="AI132" s="72"/>
      <c r="AJ132" s="72">
        <f>AJ130/(AJ$64)</f>
        <v>0.25675778410537775</v>
      </c>
      <c r="AK132" s="72">
        <f t="shared" ref="AK132:AW132" si="225">AK130/(AK$64)</f>
        <v>0.35220015450318476</v>
      </c>
      <c r="AL132" s="72">
        <f t="shared" si="225"/>
        <v>0.33158737396354948</v>
      </c>
      <c r="AM132" s="72">
        <f t="shared" si="225"/>
        <v>0.3444368994947507</v>
      </c>
      <c r="AN132" s="72">
        <f t="shared" si="225"/>
        <v>0.37076445995813589</v>
      </c>
      <c r="AO132" s="72">
        <f t="shared" si="225"/>
        <v>0.37076445995813589</v>
      </c>
      <c r="AP132" s="72">
        <f t="shared" si="225"/>
        <v>0.36439955523072404</v>
      </c>
      <c r="AQ132" s="72">
        <f t="shared" si="225"/>
        <v>0.34152567886658791</v>
      </c>
      <c r="AR132" s="72">
        <f t="shared" si="225"/>
        <v>0.34152567886658791</v>
      </c>
      <c r="AS132" s="72">
        <f t="shared" si="225"/>
        <v>0.34152567886658797</v>
      </c>
      <c r="AT132" s="72">
        <f t="shared" si="225"/>
        <v>0.28388351042896498</v>
      </c>
      <c r="AU132" s="72">
        <f t="shared" si="225"/>
        <v>0.25127783939354187</v>
      </c>
      <c r="AV132" s="72"/>
      <c r="AW132" s="72">
        <f t="shared" si="225"/>
        <v>0.34089612263638236</v>
      </c>
      <c r="AX132" s="72"/>
      <c r="AY132" s="72">
        <f>AY130/(AY$64)</f>
        <v>0.26536912579540545</v>
      </c>
      <c r="AZ132" s="72">
        <f t="shared" ref="AZ132:BL132" si="226">AZ130/(AZ$64)</f>
        <v>0.35626662141236459</v>
      </c>
      <c r="BA132" s="72">
        <f t="shared" si="226"/>
        <v>0.33663540185080715</v>
      </c>
      <c r="BB132" s="72">
        <f t="shared" si="226"/>
        <v>0.34887304521385587</v>
      </c>
      <c r="BC132" s="72">
        <f t="shared" si="226"/>
        <v>0.37394691232184174</v>
      </c>
      <c r="BD132" s="72">
        <f t="shared" si="226"/>
        <v>0.37394691232184174</v>
      </c>
      <c r="BE132" s="72">
        <f t="shared" si="226"/>
        <v>0.36788509829573529</v>
      </c>
      <c r="BF132" s="72">
        <f t="shared" si="226"/>
        <v>0.34610045413941515</v>
      </c>
      <c r="BG132" s="72">
        <f t="shared" si="226"/>
        <v>0.3461004541394152</v>
      </c>
      <c r="BH132" s="72">
        <f t="shared" si="226"/>
        <v>0.34610045413941515</v>
      </c>
      <c r="BI132" s="72">
        <f t="shared" si="226"/>
        <v>0.29120315086548854</v>
      </c>
      <c r="BJ132" s="72">
        <f t="shared" si="226"/>
        <v>0.26015013083175226</v>
      </c>
      <c r="BK132" s="72"/>
      <c r="BL132" s="72">
        <f t="shared" si="226"/>
        <v>0.34550087677731467</v>
      </c>
      <c r="BM132" s="72"/>
      <c r="BN132" s="72">
        <f>BN130/(BN$64)</f>
        <v>0.27357040359543189</v>
      </c>
      <c r="BO132" s="72">
        <f t="shared" ref="BO132:CA132" si="227">BO130/(BO$64)</f>
        <v>0.36013944704015488</v>
      </c>
      <c r="BP132" s="72">
        <f t="shared" si="227"/>
        <v>0.34144304745771914</v>
      </c>
      <c r="BQ132" s="72">
        <f t="shared" si="227"/>
        <v>0.35309794589871801</v>
      </c>
      <c r="BR132" s="72">
        <f t="shared" si="227"/>
        <v>0.37697781933489499</v>
      </c>
      <c r="BS132" s="72">
        <f t="shared" si="227"/>
        <v>0.37697781933489499</v>
      </c>
      <c r="BT132" s="72">
        <f t="shared" si="227"/>
        <v>0.37120466311955552</v>
      </c>
      <c r="BU132" s="72">
        <f t="shared" si="227"/>
        <v>0.35045738297067924</v>
      </c>
      <c r="BV132" s="72">
        <f t="shared" si="227"/>
        <v>0.35045738297067924</v>
      </c>
      <c r="BW132" s="72">
        <f t="shared" si="227"/>
        <v>0.3504573829706793</v>
      </c>
      <c r="BX132" s="72">
        <f t="shared" si="227"/>
        <v>0.29817423699551099</v>
      </c>
      <c r="BY132" s="72">
        <f t="shared" si="227"/>
        <v>0.26859993220147638</v>
      </c>
      <c r="BZ132" s="72"/>
      <c r="CA132" s="72">
        <f t="shared" si="227"/>
        <v>0.3498863569115358</v>
      </c>
      <c r="CB132" s="72"/>
      <c r="CC132" s="72">
        <f>CC130/(CC$64)</f>
        <v>0.28138114435736172</v>
      </c>
      <c r="CD132" s="72">
        <f t="shared" ref="CD132:CP132" si="228">CD130/(CD$64)</f>
        <v>0.36382785239995508</v>
      </c>
      <c r="CE132" s="72">
        <f t="shared" si="228"/>
        <v>0.34602175755954023</v>
      </c>
      <c r="CF132" s="72">
        <f t="shared" si="228"/>
        <v>0.35712166083668201</v>
      </c>
      <c r="CG132" s="72">
        <f t="shared" si="228"/>
        <v>0.37986439744256478</v>
      </c>
      <c r="CH132" s="72">
        <f t="shared" si="228"/>
        <v>0.37986439744256478</v>
      </c>
      <c r="CI132" s="72">
        <f t="shared" si="228"/>
        <v>0.37436615342795565</v>
      </c>
      <c r="CJ132" s="72">
        <f t="shared" si="228"/>
        <v>0.35460683900045448</v>
      </c>
      <c r="CK132" s="72">
        <f t="shared" si="228"/>
        <v>0.35460683900045448</v>
      </c>
      <c r="CL132" s="72">
        <f t="shared" si="228"/>
        <v>0.35460683900045453</v>
      </c>
      <c r="CM132" s="72">
        <f t="shared" si="228"/>
        <v>0.30481336664315145</v>
      </c>
      <c r="CN132" s="72">
        <f t="shared" si="228"/>
        <v>0.27664736207740431</v>
      </c>
      <c r="CO132" s="72"/>
      <c r="CP132" s="72">
        <f t="shared" si="228"/>
        <v>0.35406300465841312</v>
      </c>
      <c r="CQ132" s="72"/>
    </row>
    <row r="133" spans="1:95" x14ac:dyDescent="0.35">
      <c r="A133" s="32"/>
    </row>
    <row r="134" spans="1:95" s="47" customFormat="1" x14ac:dyDescent="0.35">
      <c r="A134" s="38" t="s">
        <v>264</v>
      </c>
      <c r="Z134" s="135"/>
    </row>
    <row r="135" spans="1:95" s="47" customFormat="1" x14ac:dyDescent="0.35">
      <c r="A135" s="38"/>
    </row>
    <row r="136" spans="1:95" s="60" customFormat="1" x14ac:dyDescent="0.35">
      <c r="A136" s="31" t="s">
        <v>317</v>
      </c>
      <c r="B136" s="46"/>
      <c r="C136" s="46">
        <f>Assumptions!C266</f>
        <v>8000000</v>
      </c>
      <c r="D136" s="46">
        <f>Assumptions!D266</f>
        <v>8000000</v>
      </c>
      <c r="E136" s="46"/>
      <c r="F136" s="46">
        <f>Assumptions!F266</f>
        <v>420750</v>
      </c>
      <c r="G136" s="46">
        <f>Assumptions!G266</f>
        <v>891000</v>
      </c>
      <c r="H136" s="46">
        <f>Assumptions!H266</f>
        <v>717750</v>
      </c>
      <c r="I136" s="46">
        <f>Assumptions!I266</f>
        <v>816750</v>
      </c>
      <c r="J136" s="46">
        <f>Assumptions!J266</f>
        <v>1138500</v>
      </c>
      <c r="K136" s="46">
        <f>Assumptions!K266</f>
        <v>1138500</v>
      </c>
      <c r="L136" s="46">
        <f>Assumptions!L266</f>
        <v>1019500</v>
      </c>
      <c r="M136" s="46">
        <f>Assumptions!M266</f>
        <v>772000</v>
      </c>
      <c r="N136" s="46">
        <f>Assumptions!N266</f>
        <v>772000</v>
      </c>
      <c r="O136" s="46">
        <f>Assumptions!O266</f>
        <v>772000</v>
      </c>
      <c r="P136" s="46">
        <f>Assumptions!P266</f>
        <v>475000</v>
      </c>
      <c r="Q136" s="46">
        <f>Assumptions!Q266</f>
        <v>388375</v>
      </c>
      <c r="R136" s="46"/>
      <c r="S136" s="46">
        <f>SUM(F136:Q136)</f>
        <v>9322125</v>
      </c>
      <c r="T136" s="46"/>
      <c r="U136" s="46">
        <f>Assumptions!U266</f>
        <v>438578.89908256882</v>
      </c>
      <c r="V136" s="46">
        <f>Assumptions!V266</f>
        <v>951108.256880734</v>
      </c>
      <c r="W136" s="46">
        <f>Assumptions!W266</f>
        <v>762281.65137614682</v>
      </c>
      <c r="X136" s="46">
        <f>Assumptions!X266</f>
        <v>870182.56880733964</v>
      </c>
      <c r="Y136" s="46">
        <f>Assumptions!Y266</f>
        <v>1220860.5504587158</v>
      </c>
      <c r="Z136" s="46">
        <f>Assumptions!Z266</f>
        <v>1220860.5504587158</v>
      </c>
      <c r="AA136" s="46">
        <f>Assumptions!AA266</f>
        <v>1112959.6330275231</v>
      </c>
      <c r="AB136" s="46">
        <f>Assumptions!AB266</f>
        <v>843207.33944954141</v>
      </c>
      <c r="AC136" s="46">
        <f>Assumptions!AC266</f>
        <v>843207.33944954141</v>
      </c>
      <c r="AD136" s="46">
        <f>Assumptions!AD266</f>
        <v>843207.33944954141</v>
      </c>
      <c r="AE136" s="46">
        <f>Assumptions!AE266</f>
        <v>519504.58715596341</v>
      </c>
      <c r="AF136" s="46">
        <f>Assumptions!AF266</f>
        <v>425091.28440366982</v>
      </c>
      <c r="AG136" s="46"/>
      <c r="AH136" s="46">
        <f>SUM(U136:AF136)</f>
        <v>10051050.000000002</v>
      </c>
      <c r="AI136" s="46"/>
      <c r="AJ136" s="46">
        <f>Assumptions!AJ266</f>
        <v>461507.84403669729</v>
      </c>
      <c r="AK136" s="46">
        <f>Assumptions!AK266</f>
        <v>999663.66972477071</v>
      </c>
      <c r="AL136" s="46">
        <f>Assumptions!AL266</f>
        <v>801395.73394495412</v>
      </c>
      <c r="AM136" s="46">
        <f>Assumptions!AM266</f>
        <v>914691.69724770659</v>
      </c>
      <c r="AN136" s="46">
        <f>Assumptions!AN266</f>
        <v>1282903.5779816518</v>
      </c>
      <c r="AO136" s="46">
        <f>Assumptions!AO266</f>
        <v>1282903.5779816518</v>
      </c>
      <c r="AP136" s="46">
        <f>Assumptions!AP266</f>
        <v>1169607.6146788993</v>
      </c>
      <c r="AQ136" s="46">
        <f>Assumptions!AQ266</f>
        <v>886367.70642201859</v>
      </c>
      <c r="AR136" s="46">
        <f>Assumptions!AR266</f>
        <v>886367.70642201859</v>
      </c>
      <c r="AS136" s="46">
        <f>Assumptions!AS266</f>
        <v>886367.70642201859</v>
      </c>
      <c r="AT136" s="46">
        <f>Assumptions!AT266</f>
        <v>546479.81651376153</v>
      </c>
      <c r="AU136" s="46">
        <f>Assumptions!AU266</f>
        <v>447345.84862385329</v>
      </c>
      <c r="AV136" s="46"/>
      <c r="AW136" s="46">
        <f>SUM(AJ136:AU136)</f>
        <v>10565602.500000002</v>
      </c>
      <c r="AX136" s="46"/>
      <c r="AY136" s="46">
        <f>Assumptions!AY266</f>
        <v>485583.23623853223</v>
      </c>
      <c r="AZ136" s="46">
        <f>Assumptions!AZ266</f>
        <v>1050646.8532110092</v>
      </c>
      <c r="BA136" s="46">
        <f>Assumptions!BA266</f>
        <v>842465.52064220188</v>
      </c>
      <c r="BB136" s="46">
        <f>Assumptions!BB266</f>
        <v>961426.282110092</v>
      </c>
      <c r="BC136" s="46">
        <f>Assumptions!BC266</f>
        <v>1348048.7568807343</v>
      </c>
      <c r="BD136" s="46">
        <f>Assumptions!BD266</f>
        <v>1348048.7568807343</v>
      </c>
      <c r="BE136" s="46">
        <f>Assumptions!BE266</f>
        <v>1229087.9954128445</v>
      </c>
      <c r="BF136" s="46">
        <f>Assumptions!BF266</f>
        <v>931686.09174311941</v>
      </c>
      <c r="BG136" s="46">
        <f>Assumptions!BG266</f>
        <v>931686.09174311941</v>
      </c>
      <c r="BH136" s="46">
        <f>Assumptions!BH266</f>
        <v>931686.09174311941</v>
      </c>
      <c r="BI136" s="46">
        <f>Assumptions!BI266</f>
        <v>574803.80733944965</v>
      </c>
      <c r="BJ136" s="46">
        <f>Assumptions!BJ266</f>
        <v>470713.141055046</v>
      </c>
      <c r="BK136" s="46"/>
      <c r="BL136" s="46">
        <f>SUM(AY136:BJ136)</f>
        <v>11105882.625000002</v>
      </c>
      <c r="BM136" s="46"/>
      <c r="BN136" s="46">
        <f>Assumptions!BN266</f>
        <v>510862.39805045887</v>
      </c>
      <c r="BO136" s="46">
        <f>Assumptions!BO266</f>
        <v>1104179.1958715597</v>
      </c>
      <c r="BP136" s="46">
        <f>Assumptions!BP266</f>
        <v>885588.79667431198</v>
      </c>
      <c r="BQ136" s="46">
        <f>Assumptions!BQ266</f>
        <v>1010497.5962155967</v>
      </c>
      <c r="BR136" s="46">
        <f>Assumptions!BR266</f>
        <v>1416451.1947247712</v>
      </c>
      <c r="BS136" s="46">
        <f>Assumptions!BS266</f>
        <v>1416451.1947247712</v>
      </c>
      <c r="BT136" s="46">
        <f>Assumptions!BT266</f>
        <v>1291542.3951834866</v>
      </c>
      <c r="BU136" s="46">
        <f>Assumptions!BU266</f>
        <v>979270.39633027557</v>
      </c>
      <c r="BV136" s="46">
        <f>Assumptions!BV266</f>
        <v>979270.39633027557</v>
      </c>
      <c r="BW136" s="46">
        <f>Assumptions!BW266</f>
        <v>979270.39633027557</v>
      </c>
      <c r="BX136" s="46">
        <f>Assumptions!BX266</f>
        <v>604543.99770642223</v>
      </c>
      <c r="BY136" s="46">
        <f>Assumptions!BY266</f>
        <v>495248.79810779833</v>
      </c>
      <c r="BZ136" s="46"/>
      <c r="CA136" s="46">
        <f>SUM(BN136:BY136)</f>
        <v>11673176.756250003</v>
      </c>
      <c r="CB136" s="46"/>
      <c r="CC136" s="46">
        <f>Assumptions!CC266</f>
        <v>537405.51795298175</v>
      </c>
      <c r="CD136" s="46">
        <f>Assumptions!CD266</f>
        <v>1160388.1556651378</v>
      </c>
      <c r="CE136" s="46">
        <f>Assumptions!CE266</f>
        <v>930868.23650802765</v>
      </c>
      <c r="CF136" s="46">
        <f>Assumptions!CF266</f>
        <v>1062022.4760263767</v>
      </c>
      <c r="CG136" s="46">
        <f>Assumptions!CG266</f>
        <v>1488273.7544610098</v>
      </c>
      <c r="CH136" s="46">
        <f>Assumptions!CH266</f>
        <v>1488273.7544610098</v>
      </c>
      <c r="CI136" s="46">
        <f>Assumptions!CI266</f>
        <v>1357119.5149426612</v>
      </c>
      <c r="CJ136" s="46">
        <f>Assumptions!CJ266</f>
        <v>1029233.9161467892</v>
      </c>
      <c r="CK136" s="46">
        <f>Assumptions!CK266</f>
        <v>1029233.9161467892</v>
      </c>
      <c r="CL136" s="46">
        <f>Assumptions!CL266</f>
        <v>1029233.9161467892</v>
      </c>
      <c r="CM136" s="46">
        <f>Assumptions!CM266</f>
        <v>635771.19759174332</v>
      </c>
      <c r="CN136" s="46">
        <f>Assumptions!CN266</f>
        <v>521011.23801318835</v>
      </c>
      <c r="CO136" s="46"/>
      <c r="CP136" s="46">
        <f>SUM(CC136:CN136)</f>
        <v>12268835.594062503</v>
      </c>
      <c r="CQ136" s="46"/>
    </row>
    <row r="137" spans="1:95" x14ac:dyDescent="0.35">
      <c r="A137" s="30"/>
    </row>
    <row r="138" spans="1:95" x14ac:dyDescent="0.35">
      <c r="A138" s="10" t="str">
        <f>A136&amp;" as % of Net Revenue"</f>
        <v>Direct Materials as % of Net Revenue</v>
      </c>
      <c r="C138" s="53">
        <f>C136/C$64</f>
        <v>0.4</v>
      </c>
      <c r="D138" s="53">
        <f>D136/D$64</f>
        <v>0.44444444444444442</v>
      </c>
      <c r="E138" s="53"/>
      <c r="F138" s="53">
        <f>F136/F$64</f>
        <v>0.5</v>
      </c>
      <c r="G138" s="53">
        <f t="shared" ref="G138:S138" si="229">G136/G$64</f>
        <v>0.5</v>
      </c>
      <c r="H138" s="53">
        <f t="shared" si="229"/>
        <v>0.5</v>
      </c>
      <c r="I138" s="53">
        <f t="shared" si="229"/>
        <v>0.5</v>
      </c>
      <c r="J138" s="53">
        <f t="shared" si="229"/>
        <v>0.5</v>
      </c>
      <c r="K138" s="53">
        <f t="shared" si="229"/>
        <v>0.5</v>
      </c>
      <c r="L138" s="53">
        <f t="shared" si="229"/>
        <v>0.49037999037999036</v>
      </c>
      <c r="M138" s="53">
        <f t="shared" si="229"/>
        <v>0.48737373737373735</v>
      </c>
      <c r="N138" s="53">
        <f t="shared" si="229"/>
        <v>0.48737373737373735</v>
      </c>
      <c r="O138" s="53">
        <f t="shared" si="229"/>
        <v>0.48737373737373735</v>
      </c>
      <c r="P138" s="53">
        <f t="shared" si="229"/>
        <v>0.47979797979797978</v>
      </c>
      <c r="Q138" s="53">
        <f t="shared" si="229"/>
        <v>0.47551270278543006</v>
      </c>
      <c r="R138" s="53"/>
      <c r="S138" s="53">
        <f t="shared" si="229"/>
        <v>0.49364549823265419</v>
      </c>
      <c r="T138" s="53"/>
      <c r="U138" s="53">
        <f>U136/U$64</f>
        <v>0.47819350166349572</v>
      </c>
      <c r="V138" s="53">
        <f t="shared" ref="V138:AH138" si="230">V136/V$64</f>
        <v>0.48970248689665075</v>
      </c>
      <c r="W138" s="53">
        <f t="shared" si="230"/>
        <v>0.48721688028549748</v>
      </c>
      <c r="X138" s="53">
        <f t="shared" si="230"/>
        <v>0.48876634934180085</v>
      </c>
      <c r="Y138" s="53">
        <f t="shared" si="230"/>
        <v>0.49194107670172665</v>
      </c>
      <c r="Z138" s="53">
        <f t="shared" si="230"/>
        <v>0.49194107670172665</v>
      </c>
      <c r="AA138" s="53">
        <f t="shared" si="230"/>
        <v>0.49117356019712921</v>
      </c>
      <c r="AB138" s="53">
        <f t="shared" si="230"/>
        <v>0.4884152977587321</v>
      </c>
      <c r="AC138" s="53">
        <f t="shared" si="230"/>
        <v>0.4884152977587321</v>
      </c>
      <c r="AD138" s="53">
        <f t="shared" si="230"/>
        <v>0.4884152977587321</v>
      </c>
      <c r="AE138" s="53">
        <f t="shared" si="230"/>
        <v>0.48146447641397139</v>
      </c>
      <c r="AF138" s="53">
        <f t="shared" si="230"/>
        <v>0.47753269868360165</v>
      </c>
      <c r="AG138" s="53"/>
      <c r="AH138" s="53">
        <f t="shared" si="230"/>
        <v>0.48833938227877621</v>
      </c>
      <c r="AI138" s="53"/>
      <c r="AJ138" s="53">
        <f>AJ136/AJ$64</f>
        <v>0.4792319063461864</v>
      </c>
      <c r="AK138" s="53">
        <f t="shared" ref="AK138:AW138" si="231">AK136/AK$64</f>
        <v>0.4901928446634769</v>
      </c>
      <c r="AL138" s="53">
        <f t="shared" si="231"/>
        <v>0.48782560027190236</v>
      </c>
      <c r="AM138" s="53">
        <f t="shared" si="231"/>
        <v>0.48930128508742937</v>
      </c>
      <c r="AN138" s="53">
        <f t="shared" si="231"/>
        <v>0.4923248349540254</v>
      </c>
      <c r="AO138" s="53">
        <f t="shared" si="231"/>
        <v>0.4923248349540254</v>
      </c>
      <c r="AP138" s="53">
        <f t="shared" si="231"/>
        <v>0.49159386685440876</v>
      </c>
      <c r="AQ138" s="53">
        <f t="shared" si="231"/>
        <v>0.48896695024641151</v>
      </c>
      <c r="AR138" s="53">
        <f t="shared" si="231"/>
        <v>0.48896695024641151</v>
      </c>
      <c r="AS138" s="53">
        <f t="shared" si="231"/>
        <v>0.48896695024641151</v>
      </c>
      <c r="AT138" s="53">
        <f t="shared" si="231"/>
        <v>0.48234712039425842</v>
      </c>
      <c r="AU138" s="53">
        <f t="shared" si="231"/>
        <v>0.47860257017485874</v>
      </c>
      <c r="AV138" s="53"/>
      <c r="AW138" s="53">
        <f t="shared" si="231"/>
        <v>0.48889464978931069</v>
      </c>
      <c r="AX138" s="53"/>
      <c r="AY138" s="53">
        <f>AY136/AY$64</f>
        <v>0.4802208631868442</v>
      </c>
      <c r="AZ138" s="53">
        <f t="shared" ref="AZ138:BL138" si="232">AZ136/AZ$64</f>
        <v>0.4906598520604542</v>
      </c>
      <c r="BA138" s="53">
        <f t="shared" si="232"/>
        <v>0.48840533359228799</v>
      </c>
      <c r="BB138" s="53">
        <f t="shared" si="232"/>
        <v>0.4898107477023137</v>
      </c>
      <c r="BC138" s="53">
        <f t="shared" si="232"/>
        <v>0.4926903190038337</v>
      </c>
      <c r="BD138" s="53">
        <f t="shared" si="232"/>
        <v>0.4926903190038337</v>
      </c>
      <c r="BE138" s="53">
        <f t="shared" si="232"/>
        <v>0.49199415890896075</v>
      </c>
      <c r="BF138" s="53">
        <f t="shared" si="232"/>
        <v>0.48949233356801097</v>
      </c>
      <c r="BG138" s="53">
        <f t="shared" si="232"/>
        <v>0.48949233356801097</v>
      </c>
      <c r="BH138" s="53">
        <f t="shared" si="232"/>
        <v>0.48949233356801097</v>
      </c>
      <c r="BI138" s="53">
        <f t="shared" si="232"/>
        <v>0.48318773370881757</v>
      </c>
      <c r="BJ138" s="53">
        <f t="shared" si="232"/>
        <v>0.47962149540462734</v>
      </c>
      <c r="BK138" s="53"/>
      <c r="BL138" s="53">
        <f t="shared" si="232"/>
        <v>0.48942347598981972</v>
      </c>
      <c r="BM138" s="53"/>
      <c r="BN138" s="53">
        <f>BN136/BN$64</f>
        <v>0.48116272684461353</v>
      </c>
      <c r="BO138" s="53">
        <f t="shared" ref="BO138:CA138" si="233">BO136/BO$64</f>
        <v>0.49110462100995639</v>
      </c>
      <c r="BP138" s="53">
        <f t="shared" si="233"/>
        <v>0.48895746056408379</v>
      </c>
      <c r="BQ138" s="53">
        <f t="shared" si="233"/>
        <v>0.49029595019267969</v>
      </c>
      <c r="BR138" s="53">
        <f t="shared" si="233"/>
        <v>0.49303839905127023</v>
      </c>
      <c r="BS138" s="53">
        <f t="shared" si="233"/>
        <v>0.49303839905127023</v>
      </c>
      <c r="BT138" s="53">
        <f t="shared" si="233"/>
        <v>0.49237538943710546</v>
      </c>
      <c r="BU138" s="53">
        <f t="shared" si="233"/>
        <v>0.48999269863620093</v>
      </c>
      <c r="BV138" s="53">
        <f t="shared" si="233"/>
        <v>0.48999269863620093</v>
      </c>
      <c r="BW138" s="53">
        <f t="shared" si="233"/>
        <v>0.48999269863620093</v>
      </c>
      <c r="BX138" s="53">
        <f t="shared" si="233"/>
        <v>0.48398831781792151</v>
      </c>
      <c r="BY138" s="53">
        <f t="shared" si="233"/>
        <v>0.48059190038535937</v>
      </c>
      <c r="BZ138" s="53"/>
      <c r="CA138" s="53">
        <f t="shared" si="233"/>
        <v>0.48992711999030447</v>
      </c>
      <c r="CB138" s="53"/>
      <c r="CC138" s="53">
        <f>CC136/CC$64</f>
        <v>0.48205973985201289</v>
      </c>
      <c r="CD138" s="53">
        <f t="shared" ref="CD138:CP138" si="234">CD136/CD$64</f>
        <v>0.49152821048567275</v>
      </c>
      <c r="CE138" s="53">
        <f t="shared" si="234"/>
        <v>0.48948329577531791</v>
      </c>
      <c r="CF138" s="53">
        <f t="shared" si="234"/>
        <v>0.49075804780255211</v>
      </c>
      <c r="CG138" s="53">
        <f t="shared" si="234"/>
        <v>0.49336990385835261</v>
      </c>
      <c r="CH138" s="53">
        <f t="shared" si="234"/>
        <v>0.49336990385835261</v>
      </c>
      <c r="CI138" s="53">
        <f t="shared" si="234"/>
        <v>0.49273846613057665</v>
      </c>
      <c r="CJ138" s="53">
        <f t="shared" si="234"/>
        <v>0.49046923679638182</v>
      </c>
      <c r="CK138" s="53">
        <f t="shared" si="234"/>
        <v>0.49046923679638182</v>
      </c>
      <c r="CL138" s="53">
        <f t="shared" si="234"/>
        <v>0.49046923679638182</v>
      </c>
      <c r="CM138" s="53">
        <f t="shared" si="234"/>
        <v>0.48475077887421092</v>
      </c>
      <c r="CN138" s="53">
        <f t="shared" si="234"/>
        <v>0.48151609560510417</v>
      </c>
      <c r="CO138" s="53"/>
      <c r="CP138" s="53">
        <f t="shared" si="234"/>
        <v>0.4904067809431471</v>
      </c>
      <c r="CQ138" s="53"/>
    </row>
    <row r="139" spans="1:95" s="47" customFormat="1" x14ac:dyDescent="0.35">
      <c r="A139" s="38"/>
    </row>
    <row r="140" spans="1:95" s="60" customFormat="1" x14ac:dyDescent="0.35">
      <c r="A140" s="31" t="s">
        <v>138</v>
      </c>
      <c r="B140" s="46"/>
      <c r="C140" s="46">
        <f>Assumptions!C283</f>
        <v>1279906.25</v>
      </c>
      <c r="D140" s="46">
        <f>Assumptions!D283</f>
        <v>1304906.25</v>
      </c>
      <c r="E140" s="46"/>
      <c r="F140" s="46">
        <f>Assumptions!F283</f>
        <v>44000</v>
      </c>
      <c r="G140" s="46">
        <f>Assumptions!G283</f>
        <v>44000</v>
      </c>
      <c r="H140" s="46">
        <f>Assumptions!H283</f>
        <v>44000</v>
      </c>
      <c r="I140" s="46">
        <f>Assumptions!I283</f>
        <v>44000</v>
      </c>
      <c r="J140" s="46">
        <f>Assumptions!J283</f>
        <v>44000</v>
      </c>
      <c r="K140" s="46">
        <f>Assumptions!K283</f>
        <v>44000</v>
      </c>
      <c r="L140" s="46">
        <f>Assumptions!L283</f>
        <v>44000</v>
      </c>
      <c r="M140" s="46">
        <f>Assumptions!M283</f>
        <v>44000</v>
      </c>
      <c r="N140" s="46">
        <f>Assumptions!N283</f>
        <v>44000</v>
      </c>
      <c r="O140" s="46">
        <f>Assumptions!O283</f>
        <v>44000</v>
      </c>
      <c r="P140" s="46">
        <f>Assumptions!P283</f>
        <v>44000</v>
      </c>
      <c r="Q140" s="46">
        <f>Assumptions!Q283</f>
        <v>44000</v>
      </c>
      <c r="R140" s="46"/>
      <c r="S140" s="46">
        <f>SUM(F140:Q140)</f>
        <v>528000</v>
      </c>
      <c r="T140" s="46"/>
      <c r="U140" s="46">
        <f>Assumptions!U283</f>
        <v>44000</v>
      </c>
      <c r="V140" s="46">
        <f>Assumptions!V283</f>
        <v>44000</v>
      </c>
      <c r="W140" s="46">
        <f>Assumptions!W283</f>
        <v>44000</v>
      </c>
      <c r="X140" s="46">
        <f>Assumptions!X283</f>
        <v>44000</v>
      </c>
      <c r="Y140" s="46">
        <f>Assumptions!Y283</f>
        <v>44000</v>
      </c>
      <c r="Z140" s="46">
        <f>Assumptions!Z283</f>
        <v>44000</v>
      </c>
      <c r="AA140" s="46">
        <f>Assumptions!AA283</f>
        <v>44000</v>
      </c>
      <c r="AB140" s="46">
        <f>Assumptions!AB283</f>
        <v>44000</v>
      </c>
      <c r="AC140" s="46">
        <f>Assumptions!AC283</f>
        <v>44000</v>
      </c>
      <c r="AD140" s="46">
        <f>Assumptions!AD283</f>
        <v>44000</v>
      </c>
      <c r="AE140" s="46">
        <f>Assumptions!AE283</f>
        <v>44000</v>
      </c>
      <c r="AF140" s="46">
        <f>Assumptions!AF283</f>
        <v>44000</v>
      </c>
      <c r="AG140" s="46"/>
      <c r="AH140" s="46">
        <f>SUM(U140:AF140)</f>
        <v>528000</v>
      </c>
      <c r="AI140" s="46"/>
      <c r="AJ140" s="46">
        <f>Assumptions!AJ283</f>
        <v>44000</v>
      </c>
      <c r="AK140" s="46">
        <f>Assumptions!AK283</f>
        <v>44000</v>
      </c>
      <c r="AL140" s="46">
        <f>Assumptions!AL283</f>
        <v>44000</v>
      </c>
      <c r="AM140" s="46">
        <f>Assumptions!AM283</f>
        <v>44000</v>
      </c>
      <c r="AN140" s="46">
        <f>Assumptions!AN283</f>
        <v>44000</v>
      </c>
      <c r="AO140" s="46">
        <f>Assumptions!AO283</f>
        <v>44000</v>
      </c>
      <c r="AP140" s="46">
        <f>Assumptions!AP283</f>
        <v>44000</v>
      </c>
      <c r="AQ140" s="46">
        <f>Assumptions!AQ283</f>
        <v>44000</v>
      </c>
      <c r="AR140" s="46">
        <f>Assumptions!AR283</f>
        <v>44000</v>
      </c>
      <c r="AS140" s="46">
        <f>Assumptions!AS283</f>
        <v>44000</v>
      </c>
      <c r="AT140" s="46">
        <f>Assumptions!AT283</f>
        <v>44000</v>
      </c>
      <c r="AU140" s="46">
        <f>Assumptions!AU283</f>
        <v>44000</v>
      </c>
      <c r="AV140" s="46"/>
      <c r="AW140" s="46">
        <f>SUM(AJ140:AU140)</f>
        <v>528000</v>
      </c>
      <c r="AX140" s="46"/>
      <c r="AY140" s="46">
        <f>Assumptions!AY283</f>
        <v>44000</v>
      </c>
      <c r="AZ140" s="46">
        <f>Assumptions!AZ283</f>
        <v>44000</v>
      </c>
      <c r="BA140" s="46">
        <f>Assumptions!BA283</f>
        <v>44000</v>
      </c>
      <c r="BB140" s="46">
        <f>Assumptions!BB283</f>
        <v>44000</v>
      </c>
      <c r="BC140" s="46">
        <f>Assumptions!BC283</f>
        <v>44000</v>
      </c>
      <c r="BD140" s="46">
        <f>Assumptions!BD283</f>
        <v>44000</v>
      </c>
      <c r="BE140" s="46">
        <f>Assumptions!BE283</f>
        <v>44000</v>
      </c>
      <c r="BF140" s="46">
        <f>Assumptions!BF283</f>
        <v>44000</v>
      </c>
      <c r="BG140" s="46">
        <f>Assumptions!BG283</f>
        <v>44000</v>
      </c>
      <c r="BH140" s="46">
        <f>Assumptions!BH283</f>
        <v>44000</v>
      </c>
      <c r="BI140" s="46">
        <f>Assumptions!BI283</f>
        <v>44000</v>
      </c>
      <c r="BJ140" s="46">
        <f>Assumptions!BJ283</f>
        <v>44000</v>
      </c>
      <c r="BK140" s="46"/>
      <c r="BL140" s="46">
        <f>SUM(AY140:BJ140)</f>
        <v>528000</v>
      </c>
      <c r="BM140" s="46"/>
      <c r="BN140" s="46">
        <f>Assumptions!BN283</f>
        <v>44000</v>
      </c>
      <c r="BO140" s="46">
        <f>Assumptions!BO283</f>
        <v>44000</v>
      </c>
      <c r="BP140" s="46">
        <f>Assumptions!BP283</f>
        <v>44000</v>
      </c>
      <c r="BQ140" s="46">
        <f>Assumptions!BQ283</f>
        <v>44000</v>
      </c>
      <c r="BR140" s="46">
        <f>Assumptions!BR283</f>
        <v>44000</v>
      </c>
      <c r="BS140" s="46">
        <f>Assumptions!BS283</f>
        <v>44000</v>
      </c>
      <c r="BT140" s="46">
        <f>Assumptions!BT283</f>
        <v>44000</v>
      </c>
      <c r="BU140" s="46">
        <f>Assumptions!BU283</f>
        <v>44000</v>
      </c>
      <c r="BV140" s="46">
        <f>Assumptions!BV283</f>
        <v>44000</v>
      </c>
      <c r="BW140" s="46">
        <f>Assumptions!BW283</f>
        <v>44000</v>
      </c>
      <c r="BX140" s="46">
        <f>Assumptions!BX283</f>
        <v>44000</v>
      </c>
      <c r="BY140" s="46">
        <f>Assumptions!BY283</f>
        <v>44000</v>
      </c>
      <c r="BZ140" s="46"/>
      <c r="CA140" s="46">
        <f>SUM(BN140:BY140)</f>
        <v>528000</v>
      </c>
      <c r="CB140" s="46"/>
      <c r="CC140" s="46">
        <f>Assumptions!CC283</f>
        <v>44000</v>
      </c>
      <c r="CD140" s="46">
        <f>Assumptions!CD283</f>
        <v>44000</v>
      </c>
      <c r="CE140" s="46">
        <f>Assumptions!CE283</f>
        <v>44000</v>
      </c>
      <c r="CF140" s="46">
        <f>Assumptions!CF283</f>
        <v>44000</v>
      </c>
      <c r="CG140" s="46">
        <f>Assumptions!CG283</f>
        <v>44000</v>
      </c>
      <c r="CH140" s="46">
        <f>Assumptions!CH283</f>
        <v>44000</v>
      </c>
      <c r="CI140" s="46">
        <f>Assumptions!CI283</f>
        <v>44000</v>
      </c>
      <c r="CJ140" s="46">
        <f>Assumptions!CJ283</f>
        <v>44000</v>
      </c>
      <c r="CK140" s="46">
        <f>Assumptions!CK283</f>
        <v>44000</v>
      </c>
      <c r="CL140" s="46">
        <f>Assumptions!CL283</f>
        <v>44000</v>
      </c>
      <c r="CM140" s="46">
        <f>Assumptions!CM283</f>
        <v>44000</v>
      </c>
      <c r="CN140" s="46">
        <f>Assumptions!CN283</f>
        <v>44000</v>
      </c>
      <c r="CO140" s="46"/>
      <c r="CP140" s="46">
        <f>SUM(CC140:CN140)</f>
        <v>528000</v>
      </c>
      <c r="CQ140" s="46"/>
    </row>
    <row r="141" spans="1:95" s="60" customFormat="1" x14ac:dyDescent="0.35">
      <c r="A141" s="31"/>
      <c r="B141" s="46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  <c r="AH141" s="46"/>
      <c r="AI141" s="46"/>
      <c r="AJ141" s="46"/>
      <c r="AK141" s="46"/>
      <c r="AL141" s="46"/>
      <c r="AM141" s="46"/>
      <c r="AN141" s="46"/>
      <c r="AO141" s="46"/>
      <c r="AP141" s="46"/>
      <c r="AQ141" s="46"/>
      <c r="AR141" s="46"/>
      <c r="AS141" s="46"/>
      <c r="AT141" s="46"/>
      <c r="AU141" s="46"/>
      <c r="AV141" s="46"/>
      <c r="AW141" s="46"/>
      <c r="AX141" s="46"/>
      <c r="AY141" s="46"/>
      <c r="AZ141" s="46"/>
      <c r="BA141" s="46"/>
      <c r="BB141" s="46"/>
      <c r="BC141" s="46"/>
      <c r="BD141" s="46"/>
      <c r="BE141" s="46"/>
      <c r="BF141" s="46"/>
      <c r="BG141" s="46"/>
      <c r="BH141" s="46"/>
      <c r="BI141" s="46"/>
      <c r="BJ141" s="46"/>
      <c r="BK141" s="46"/>
      <c r="BL141" s="46"/>
      <c r="BM141" s="46"/>
      <c r="BN141" s="46"/>
      <c r="BO141" s="46"/>
      <c r="BP141" s="46"/>
      <c r="BQ141" s="46"/>
      <c r="BR141" s="46"/>
      <c r="BS141" s="46"/>
      <c r="BT141" s="46"/>
      <c r="BU141" s="46"/>
      <c r="BV141" s="46"/>
      <c r="BW141" s="46"/>
      <c r="BX141" s="46"/>
      <c r="BY141" s="46"/>
      <c r="BZ141" s="46"/>
      <c r="CA141" s="46"/>
      <c r="CB141" s="46"/>
      <c r="CC141" s="46"/>
      <c r="CD141" s="46"/>
      <c r="CE141" s="46"/>
      <c r="CF141" s="46"/>
      <c r="CG141" s="46"/>
      <c r="CH141" s="46"/>
      <c r="CI141" s="46"/>
      <c r="CJ141" s="46"/>
      <c r="CK141" s="46"/>
      <c r="CL141" s="46"/>
      <c r="CM141" s="46"/>
      <c r="CN141" s="46"/>
      <c r="CO141" s="46"/>
      <c r="CP141" s="46"/>
      <c r="CQ141" s="46"/>
    </row>
    <row r="142" spans="1:95" x14ac:dyDescent="0.35">
      <c r="A142" s="10" t="s">
        <v>273</v>
      </c>
      <c r="C142" s="53">
        <f>C140/C$64</f>
        <v>6.3995312499999998E-2</v>
      </c>
      <c r="D142" s="53">
        <f>D140/D$64</f>
        <v>7.2494791666666669E-2</v>
      </c>
      <c r="E142" s="53"/>
      <c r="F142" s="53">
        <f t="shared" ref="F142:Q142" si="235">F140/F$64</f>
        <v>5.2287581699346407E-2</v>
      </c>
      <c r="G142" s="53">
        <f t="shared" si="235"/>
        <v>2.4691358024691357E-2</v>
      </c>
      <c r="H142" s="53">
        <f t="shared" si="235"/>
        <v>3.0651340996168581E-2</v>
      </c>
      <c r="I142" s="53">
        <f t="shared" si="235"/>
        <v>2.6936026936026935E-2</v>
      </c>
      <c r="J142" s="53">
        <f t="shared" si="235"/>
        <v>1.932367149758454E-2</v>
      </c>
      <c r="K142" s="53">
        <f t="shared" si="235"/>
        <v>1.932367149758454E-2</v>
      </c>
      <c r="L142" s="53">
        <f t="shared" si="235"/>
        <v>2.1164021164021163E-2</v>
      </c>
      <c r="M142" s="53">
        <f t="shared" si="235"/>
        <v>2.7777777777777776E-2</v>
      </c>
      <c r="N142" s="53">
        <f t="shared" si="235"/>
        <v>2.7777777777777776E-2</v>
      </c>
      <c r="O142" s="53">
        <f t="shared" si="235"/>
        <v>2.7777777777777776E-2</v>
      </c>
      <c r="P142" s="53">
        <f t="shared" si="235"/>
        <v>4.4444444444444446E-2</v>
      </c>
      <c r="Q142" s="53">
        <f t="shared" si="235"/>
        <v>5.387205387205387E-2</v>
      </c>
      <c r="R142" s="53"/>
      <c r="S142" s="53">
        <f>S140/S$64</f>
        <v>2.7959807776321538E-2</v>
      </c>
      <c r="T142" s="53"/>
      <c r="U142" s="53">
        <f t="shared" ref="U142:AF142" si="236">U140/U$64</f>
        <v>4.7974296340309412E-2</v>
      </c>
      <c r="V142" s="53">
        <f t="shared" si="236"/>
        <v>2.2654528827368334E-2</v>
      </c>
      <c r="W142" s="53">
        <f t="shared" si="236"/>
        <v>2.8122863371905515E-2</v>
      </c>
      <c r="X142" s="53">
        <f t="shared" si="236"/>
        <v>2.4714031448038177E-2</v>
      </c>
      <c r="Y142" s="53">
        <f t="shared" si="236"/>
        <v>1.7729631256201302E-2</v>
      </c>
      <c r="Z142" s="53">
        <f t="shared" si="236"/>
        <v>1.7729631256201302E-2</v>
      </c>
      <c r="AA142" s="53">
        <f t="shared" si="236"/>
        <v>1.9418167566315713E-2</v>
      </c>
      <c r="AB142" s="53">
        <f t="shared" si="236"/>
        <v>2.548634493078937E-2</v>
      </c>
      <c r="AC142" s="53">
        <f t="shared" si="236"/>
        <v>2.548634493078937E-2</v>
      </c>
      <c r="AD142" s="53">
        <f t="shared" si="236"/>
        <v>2.548634493078937E-2</v>
      </c>
      <c r="AE142" s="53">
        <f t="shared" si="236"/>
        <v>4.0778151889262995E-2</v>
      </c>
      <c r="AF142" s="53">
        <f t="shared" si="236"/>
        <v>4.9428062896076354E-2</v>
      </c>
      <c r="AG142" s="53"/>
      <c r="AH142" s="53">
        <f>AH140/AH$64</f>
        <v>2.5653358986692316E-2</v>
      </c>
      <c r="AI142" s="53"/>
      <c r="AJ142" s="53">
        <f t="shared" ref="AJ142:AU142" si="237">AJ140/AJ$64</f>
        <v>4.5689806038389909E-2</v>
      </c>
      <c r="AK142" s="53">
        <f t="shared" si="237"/>
        <v>2.1575741740350794E-2</v>
      </c>
      <c r="AL142" s="53">
        <f t="shared" si="237"/>
        <v>2.6783679401814781E-2</v>
      </c>
      <c r="AM142" s="53">
        <f t="shared" si="237"/>
        <v>2.3537172807655406E-2</v>
      </c>
      <c r="AN142" s="53">
        <f t="shared" si="237"/>
        <v>1.6885363101144094E-2</v>
      </c>
      <c r="AO142" s="53">
        <f t="shared" si="237"/>
        <v>1.6885363101144094E-2</v>
      </c>
      <c r="AP142" s="53">
        <f t="shared" si="237"/>
        <v>1.8493492920300676E-2</v>
      </c>
      <c r="AQ142" s="53">
        <f t="shared" si="237"/>
        <v>2.4272709457894635E-2</v>
      </c>
      <c r="AR142" s="53">
        <f t="shared" si="237"/>
        <v>2.4272709457894635E-2</v>
      </c>
      <c r="AS142" s="53">
        <f t="shared" si="237"/>
        <v>2.4272709457894635E-2</v>
      </c>
      <c r="AT142" s="53">
        <f t="shared" si="237"/>
        <v>3.8836335132631426E-2</v>
      </c>
      <c r="AU142" s="53">
        <f t="shared" si="237"/>
        <v>4.7074345615310813E-2</v>
      </c>
      <c r="AV142" s="53"/>
      <c r="AW142" s="53">
        <f>AW140/AW$64</f>
        <v>2.4431770463516491E-2</v>
      </c>
      <c r="AX142" s="53"/>
      <c r="AY142" s="53">
        <f t="shared" ref="AY142:BJ142" si="238">AY140/AY$64</f>
        <v>4.3514100988942768E-2</v>
      </c>
      <c r="AZ142" s="53">
        <f t="shared" si="238"/>
        <v>2.0548325467000757E-2</v>
      </c>
      <c r="BA142" s="53">
        <f t="shared" si="238"/>
        <v>2.5508266096966454E-2</v>
      </c>
      <c r="BB142" s="53">
        <f t="shared" si="238"/>
        <v>2.2416355054909909E-2</v>
      </c>
      <c r="BC142" s="53">
        <f t="shared" si="238"/>
        <v>1.6081298191565806E-2</v>
      </c>
      <c r="BD142" s="53">
        <f t="shared" si="238"/>
        <v>1.6081298191565806E-2</v>
      </c>
      <c r="BE142" s="53">
        <f t="shared" si="238"/>
        <v>1.7612850400286355E-2</v>
      </c>
      <c r="BF142" s="53">
        <f t="shared" si="238"/>
        <v>2.3116866150375847E-2</v>
      </c>
      <c r="BG142" s="53">
        <f t="shared" si="238"/>
        <v>2.3116866150375847E-2</v>
      </c>
      <c r="BH142" s="53">
        <f t="shared" si="238"/>
        <v>2.3116866150375847E-2</v>
      </c>
      <c r="BI142" s="53">
        <f t="shared" si="238"/>
        <v>3.6986985840601352E-2</v>
      </c>
      <c r="BJ142" s="53">
        <f t="shared" si="238"/>
        <v>4.4832710109819818E-2</v>
      </c>
      <c r="BK142" s="53"/>
      <c r="BL142" s="53">
        <f>BL140/BL$64</f>
        <v>2.3268352822396657E-2</v>
      </c>
      <c r="BM142" s="53"/>
      <c r="BN142" s="53">
        <f t="shared" ref="BN142:BY142" si="239">BN140/BN$64</f>
        <v>4.144200094185025E-2</v>
      </c>
      <c r="BO142" s="53">
        <f t="shared" si="239"/>
        <v>1.9569833778095957E-2</v>
      </c>
      <c r="BP142" s="53">
        <f t="shared" si="239"/>
        <v>2.4293586759015672E-2</v>
      </c>
      <c r="BQ142" s="53">
        <f t="shared" si="239"/>
        <v>2.1348909576104674E-2</v>
      </c>
      <c r="BR142" s="53">
        <f t="shared" si="239"/>
        <v>1.5315522087205527E-2</v>
      </c>
      <c r="BS142" s="53">
        <f t="shared" si="239"/>
        <v>1.5315522087205527E-2</v>
      </c>
      <c r="BT142" s="53">
        <f t="shared" si="239"/>
        <v>1.6774143238367959E-2</v>
      </c>
      <c r="BU142" s="53">
        <f t="shared" si="239"/>
        <v>2.2016063000357945E-2</v>
      </c>
      <c r="BV142" s="53">
        <f t="shared" si="239"/>
        <v>2.2016063000357945E-2</v>
      </c>
      <c r="BW142" s="53">
        <f t="shared" si="239"/>
        <v>2.2016063000357945E-2</v>
      </c>
      <c r="BX142" s="53">
        <f t="shared" si="239"/>
        <v>3.5225700800572711E-2</v>
      </c>
      <c r="BY142" s="53">
        <f t="shared" si="239"/>
        <v>4.2697819152209347E-2</v>
      </c>
      <c r="BZ142" s="53"/>
      <c r="CA142" s="53">
        <f>CA140/CA$64</f>
        <v>2.2160336021330149E-2</v>
      </c>
      <c r="CB142" s="53"/>
      <c r="CC142" s="53">
        <f t="shared" ref="CC142:CN142" si="240">CC140/CC$64</f>
        <v>3.9468572325571674E-2</v>
      </c>
      <c r="CD142" s="53">
        <f t="shared" si="240"/>
        <v>1.8637936931519956E-2</v>
      </c>
      <c r="CE142" s="53">
        <f t="shared" si="240"/>
        <v>2.3136749294300638E-2</v>
      </c>
      <c r="CF142" s="53">
        <f t="shared" si="240"/>
        <v>2.0332294834385402E-2</v>
      </c>
      <c r="CG142" s="53">
        <f t="shared" si="240"/>
        <v>1.4586211511624311E-2</v>
      </c>
      <c r="CH142" s="53">
        <f t="shared" si="240"/>
        <v>1.4586211511624311E-2</v>
      </c>
      <c r="CI142" s="53">
        <f t="shared" si="240"/>
        <v>1.5975374512731386E-2</v>
      </c>
      <c r="CJ142" s="53">
        <f t="shared" si="240"/>
        <v>2.0967679047959951E-2</v>
      </c>
      <c r="CK142" s="53">
        <f t="shared" si="240"/>
        <v>2.0967679047959951E-2</v>
      </c>
      <c r="CL142" s="53">
        <f t="shared" si="240"/>
        <v>2.0967679047959951E-2</v>
      </c>
      <c r="CM142" s="53">
        <f t="shared" si="240"/>
        <v>3.3548286476735918E-2</v>
      </c>
      <c r="CN142" s="53">
        <f t="shared" si="240"/>
        <v>4.0664589668770804E-2</v>
      </c>
      <c r="CO142" s="53"/>
      <c r="CP142" s="53">
        <f>CP140/CP$64</f>
        <v>2.1105081925076333E-2</v>
      </c>
      <c r="CQ142" s="53"/>
    </row>
    <row r="143" spans="1:95" x14ac:dyDescent="0.35">
      <c r="A143" s="10"/>
    </row>
    <row r="144" spans="1:95" s="60" customFormat="1" x14ac:dyDescent="0.35">
      <c r="A144" s="31" t="s">
        <v>189</v>
      </c>
      <c r="B144" s="46"/>
      <c r="C144" s="46">
        <f>Assumptions!C298</f>
        <v>836915.625</v>
      </c>
      <c r="D144" s="46">
        <f>Assumptions!D298</f>
        <v>836915.625</v>
      </c>
      <c r="E144" s="46"/>
      <c r="F144" s="46">
        <f>Assumptions!F298</f>
        <v>42000</v>
      </c>
      <c r="G144" s="46">
        <f>Assumptions!G298</f>
        <v>42000</v>
      </c>
      <c r="H144" s="46">
        <f>Assumptions!H298</f>
        <v>42000</v>
      </c>
      <c r="I144" s="46">
        <f>Assumptions!I298</f>
        <v>42000</v>
      </c>
      <c r="J144" s="46">
        <f>Assumptions!J298</f>
        <v>42000</v>
      </c>
      <c r="K144" s="46">
        <f>Assumptions!K298</f>
        <v>42000</v>
      </c>
      <c r="L144" s="46">
        <f>Assumptions!L298</f>
        <v>42000</v>
      </c>
      <c r="M144" s="46">
        <f>Assumptions!M298</f>
        <v>42000</v>
      </c>
      <c r="N144" s="46">
        <f>Assumptions!N298</f>
        <v>42000</v>
      </c>
      <c r="O144" s="46">
        <f>Assumptions!O298</f>
        <v>42000</v>
      </c>
      <c r="P144" s="46">
        <f>Assumptions!P298</f>
        <v>42000</v>
      </c>
      <c r="Q144" s="46">
        <f>Assumptions!Q298</f>
        <v>42000</v>
      </c>
      <c r="R144" s="46"/>
      <c r="S144" s="46">
        <f>SUM(F144:Q144)</f>
        <v>504000</v>
      </c>
      <c r="T144" s="46"/>
      <c r="U144" s="46">
        <f>Assumptions!U298</f>
        <v>42000</v>
      </c>
      <c r="V144" s="46">
        <f>Assumptions!V298</f>
        <v>42000</v>
      </c>
      <c r="W144" s="46">
        <f>Assumptions!W298</f>
        <v>42000</v>
      </c>
      <c r="X144" s="46">
        <f>Assumptions!X298</f>
        <v>42000</v>
      </c>
      <c r="Y144" s="46">
        <f>Assumptions!Y298</f>
        <v>42000</v>
      </c>
      <c r="Z144" s="46">
        <f>Assumptions!Z298</f>
        <v>42000</v>
      </c>
      <c r="AA144" s="46">
        <f>Assumptions!AA298</f>
        <v>42000</v>
      </c>
      <c r="AB144" s="46">
        <f>Assumptions!AB298</f>
        <v>42000</v>
      </c>
      <c r="AC144" s="46">
        <f>Assumptions!AC298</f>
        <v>42000</v>
      </c>
      <c r="AD144" s="46">
        <f>Assumptions!AD298</f>
        <v>42000</v>
      </c>
      <c r="AE144" s="46">
        <f>Assumptions!AE298</f>
        <v>42000</v>
      </c>
      <c r="AF144" s="46">
        <f>Assumptions!AF298</f>
        <v>42000</v>
      </c>
      <c r="AG144" s="46"/>
      <c r="AH144" s="46">
        <f>SUM(U144:AF144)</f>
        <v>504000</v>
      </c>
      <c r="AI144" s="46"/>
      <c r="AJ144" s="46">
        <f>Assumptions!AJ298</f>
        <v>42000</v>
      </c>
      <c r="AK144" s="46">
        <f>Assumptions!AK298</f>
        <v>42000</v>
      </c>
      <c r="AL144" s="46">
        <f>Assumptions!AL298</f>
        <v>42000</v>
      </c>
      <c r="AM144" s="46">
        <f>Assumptions!AM298</f>
        <v>42000</v>
      </c>
      <c r="AN144" s="46">
        <f>Assumptions!AN298</f>
        <v>42000</v>
      </c>
      <c r="AO144" s="46">
        <f>Assumptions!AO298</f>
        <v>42000</v>
      </c>
      <c r="AP144" s="46">
        <f>Assumptions!AP298</f>
        <v>42000</v>
      </c>
      <c r="AQ144" s="46">
        <f>Assumptions!AQ298</f>
        <v>42000</v>
      </c>
      <c r="AR144" s="46">
        <f>Assumptions!AR298</f>
        <v>42000</v>
      </c>
      <c r="AS144" s="46">
        <f>Assumptions!AS298</f>
        <v>42000</v>
      </c>
      <c r="AT144" s="46">
        <f>Assumptions!AT298</f>
        <v>42000</v>
      </c>
      <c r="AU144" s="46">
        <f>Assumptions!AU298</f>
        <v>42000</v>
      </c>
      <c r="AV144" s="46"/>
      <c r="AW144" s="46">
        <f>SUM(AJ144:AU144)</f>
        <v>504000</v>
      </c>
      <c r="AX144" s="46"/>
      <c r="AY144" s="46">
        <f>Assumptions!AY298</f>
        <v>42000</v>
      </c>
      <c r="AZ144" s="46">
        <f>Assumptions!AZ298</f>
        <v>42000</v>
      </c>
      <c r="BA144" s="46">
        <f>Assumptions!BA298</f>
        <v>42000</v>
      </c>
      <c r="BB144" s="46">
        <f>Assumptions!BB298</f>
        <v>42000</v>
      </c>
      <c r="BC144" s="46">
        <f>Assumptions!BC298</f>
        <v>42000</v>
      </c>
      <c r="BD144" s="46">
        <f>Assumptions!BD298</f>
        <v>42000</v>
      </c>
      <c r="BE144" s="46">
        <f>Assumptions!BE298</f>
        <v>42000</v>
      </c>
      <c r="BF144" s="46">
        <f>Assumptions!BF298</f>
        <v>42000</v>
      </c>
      <c r="BG144" s="46">
        <f>Assumptions!BG298</f>
        <v>42000</v>
      </c>
      <c r="BH144" s="46">
        <f>Assumptions!BH298</f>
        <v>42000</v>
      </c>
      <c r="BI144" s="46">
        <f>Assumptions!BI298</f>
        <v>42000</v>
      </c>
      <c r="BJ144" s="46">
        <f>Assumptions!BJ298</f>
        <v>42000</v>
      </c>
      <c r="BK144" s="46"/>
      <c r="BL144" s="46">
        <f>SUM(AY144:BJ144)</f>
        <v>504000</v>
      </c>
      <c r="BM144" s="46"/>
      <c r="BN144" s="46">
        <f>Assumptions!BN298</f>
        <v>42000</v>
      </c>
      <c r="BO144" s="46">
        <f>Assumptions!BO298</f>
        <v>42000</v>
      </c>
      <c r="BP144" s="46">
        <f>Assumptions!BP298</f>
        <v>42000</v>
      </c>
      <c r="BQ144" s="46">
        <f>Assumptions!BQ298</f>
        <v>42000</v>
      </c>
      <c r="BR144" s="46">
        <f>Assumptions!BR298</f>
        <v>42000</v>
      </c>
      <c r="BS144" s="46">
        <f>Assumptions!BS298</f>
        <v>42000</v>
      </c>
      <c r="BT144" s="46">
        <f>Assumptions!BT298</f>
        <v>42000</v>
      </c>
      <c r="BU144" s="46">
        <f>Assumptions!BU298</f>
        <v>42000</v>
      </c>
      <c r="BV144" s="46">
        <f>Assumptions!BV298</f>
        <v>42000</v>
      </c>
      <c r="BW144" s="46">
        <f>Assumptions!BW298</f>
        <v>42000</v>
      </c>
      <c r="BX144" s="46">
        <f>Assumptions!BX298</f>
        <v>42000</v>
      </c>
      <c r="BY144" s="46">
        <f>Assumptions!BY298</f>
        <v>42000</v>
      </c>
      <c r="BZ144" s="46"/>
      <c r="CA144" s="46">
        <f>SUM(BN144:BY144)</f>
        <v>504000</v>
      </c>
      <c r="CB144" s="46"/>
      <c r="CC144" s="46">
        <f>Assumptions!CC298</f>
        <v>42000</v>
      </c>
      <c r="CD144" s="46">
        <f>Assumptions!CD298</f>
        <v>42000</v>
      </c>
      <c r="CE144" s="46">
        <f>Assumptions!CE298</f>
        <v>42000</v>
      </c>
      <c r="CF144" s="46">
        <f>Assumptions!CF298</f>
        <v>42000</v>
      </c>
      <c r="CG144" s="46">
        <f>Assumptions!CG298</f>
        <v>42000</v>
      </c>
      <c r="CH144" s="46">
        <f>Assumptions!CH298</f>
        <v>42000</v>
      </c>
      <c r="CI144" s="46">
        <f>Assumptions!CI298</f>
        <v>42000</v>
      </c>
      <c r="CJ144" s="46">
        <f>Assumptions!CJ298</f>
        <v>42000</v>
      </c>
      <c r="CK144" s="46">
        <f>Assumptions!CK298</f>
        <v>42000</v>
      </c>
      <c r="CL144" s="46">
        <f>Assumptions!CL298</f>
        <v>42000</v>
      </c>
      <c r="CM144" s="46">
        <f>Assumptions!CM298</f>
        <v>42000</v>
      </c>
      <c r="CN144" s="46">
        <f>Assumptions!CN298</f>
        <v>42000</v>
      </c>
      <c r="CO144" s="46"/>
      <c r="CP144" s="46">
        <f>SUM(CC144:CN144)</f>
        <v>504000</v>
      </c>
      <c r="CQ144" s="46"/>
    </row>
    <row r="145" spans="1:95" x14ac:dyDescent="0.35">
      <c r="A145" s="32"/>
    </row>
    <row r="146" spans="1:95" x14ac:dyDescent="0.35">
      <c r="A146" s="10" t="str">
        <f>A144&amp;" as % of Net Revenue"</f>
        <v>Direct Manufacturing Overhead Detail as % of Net Revenue</v>
      </c>
      <c r="C146" s="53">
        <f>C144/C$64</f>
        <v>4.1845781249999998E-2</v>
      </c>
      <c r="D146" s="53">
        <f>D144/D$64</f>
        <v>4.6495312499999997E-2</v>
      </c>
      <c r="E146" s="53"/>
      <c r="F146" s="53">
        <f t="shared" ref="F146:Q146" si="241">F144/F$64</f>
        <v>4.9910873440285206E-2</v>
      </c>
      <c r="G146" s="53">
        <f t="shared" si="241"/>
        <v>2.3569023569023569E-2</v>
      </c>
      <c r="H146" s="53">
        <f t="shared" si="241"/>
        <v>2.9258098223615466E-2</v>
      </c>
      <c r="I146" s="53">
        <f t="shared" si="241"/>
        <v>2.5711662075298437E-2</v>
      </c>
      <c r="J146" s="53">
        <f t="shared" si="241"/>
        <v>1.844532279314888E-2</v>
      </c>
      <c r="K146" s="53">
        <f t="shared" si="241"/>
        <v>1.844532279314888E-2</v>
      </c>
      <c r="L146" s="53">
        <f t="shared" si="241"/>
        <v>2.0202020202020204E-2</v>
      </c>
      <c r="M146" s="53">
        <f t="shared" si="241"/>
        <v>2.6515151515151516E-2</v>
      </c>
      <c r="N146" s="53">
        <f t="shared" si="241"/>
        <v>2.6515151515151516E-2</v>
      </c>
      <c r="O146" s="53">
        <f t="shared" si="241"/>
        <v>2.6515151515151516E-2</v>
      </c>
      <c r="P146" s="53">
        <f t="shared" si="241"/>
        <v>4.2424242424242427E-2</v>
      </c>
      <c r="Q146" s="53">
        <f t="shared" si="241"/>
        <v>5.1423324150596875E-2</v>
      </c>
      <c r="R146" s="53"/>
      <c r="S146" s="53">
        <f t="shared" ref="S146:AF146" si="242">S144/S$64</f>
        <v>2.6688907422852376E-2</v>
      </c>
      <c r="T146" s="53"/>
      <c r="U146" s="53">
        <f t="shared" si="242"/>
        <v>4.5793646506658986E-2</v>
      </c>
      <c r="V146" s="53">
        <f t="shared" si="242"/>
        <v>2.1624777517033407E-2</v>
      </c>
      <c r="W146" s="53">
        <f t="shared" si="242"/>
        <v>2.6844551400455264E-2</v>
      </c>
      <c r="X146" s="53">
        <f t="shared" si="242"/>
        <v>2.359066638221826E-2</v>
      </c>
      <c r="Y146" s="53">
        <f t="shared" si="242"/>
        <v>1.6923738926373971E-2</v>
      </c>
      <c r="Z146" s="53">
        <f t="shared" si="242"/>
        <v>1.6923738926373971E-2</v>
      </c>
      <c r="AA146" s="53">
        <f t="shared" si="242"/>
        <v>1.8535523586028634E-2</v>
      </c>
      <c r="AB146" s="53">
        <f t="shared" si="242"/>
        <v>2.4327874706662582E-2</v>
      </c>
      <c r="AC146" s="53">
        <f t="shared" si="242"/>
        <v>2.4327874706662582E-2</v>
      </c>
      <c r="AD146" s="53">
        <f t="shared" si="242"/>
        <v>2.4327874706662582E-2</v>
      </c>
      <c r="AE146" s="53">
        <f t="shared" si="242"/>
        <v>3.8924599530660131E-2</v>
      </c>
      <c r="AF146" s="53">
        <f t="shared" si="242"/>
        <v>4.718133276443652E-2</v>
      </c>
      <c r="AG146" s="53"/>
      <c r="AH146" s="53">
        <f>AH144/AH$64</f>
        <v>2.4487297214569936E-2</v>
      </c>
      <c r="AI146" s="53"/>
      <c r="AJ146" s="53">
        <f t="shared" ref="AJ146:BJ146" si="243">AJ144/AJ$64</f>
        <v>4.3612996673008553E-2</v>
      </c>
      <c r="AK146" s="53">
        <f t="shared" si="243"/>
        <v>2.0595026206698484E-2</v>
      </c>
      <c r="AL146" s="53">
        <f t="shared" si="243"/>
        <v>2.5566239429005017E-2</v>
      </c>
      <c r="AM146" s="53">
        <f t="shared" si="243"/>
        <v>2.2467301316398344E-2</v>
      </c>
      <c r="AN146" s="53">
        <f t="shared" si="243"/>
        <v>1.6117846596546637E-2</v>
      </c>
      <c r="AO146" s="53">
        <f t="shared" si="243"/>
        <v>1.6117846596546637E-2</v>
      </c>
      <c r="AP146" s="53">
        <f t="shared" si="243"/>
        <v>1.7652879605741554E-2</v>
      </c>
      <c r="AQ146" s="53">
        <f t="shared" si="243"/>
        <v>2.316940448253579E-2</v>
      </c>
      <c r="AR146" s="53">
        <f t="shared" si="243"/>
        <v>2.316940448253579E-2</v>
      </c>
      <c r="AS146" s="53">
        <f t="shared" si="243"/>
        <v>2.316940448253579E-2</v>
      </c>
      <c r="AT146" s="53">
        <f t="shared" si="243"/>
        <v>3.7071047172057267E-2</v>
      </c>
      <c r="AU146" s="53">
        <f t="shared" si="243"/>
        <v>4.4934602632796687E-2</v>
      </c>
      <c r="AV146" s="53"/>
      <c r="AW146" s="53">
        <f>AW144/AW$64</f>
        <v>2.332123544244756E-2</v>
      </c>
      <c r="AX146" s="53"/>
      <c r="AY146" s="53">
        <f t="shared" si="243"/>
        <v>4.153618730762719E-2</v>
      </c>
      <c r="AZ146" s="53">
        <f t="shared" si="243"/>
        <v>1.9614310673046177E-2</v>
      </c>
      <c r="BA146" s="53">
        <f t="shared" si="243"/>
        <v>2.4348799456195253E-2</v>
      </c>
      <c r="BB146" s="53">
        <f t="shared" si="243"/>
        <v>2.1397429825141277E-2</v>
      </c>
      <c r="BC146" s="53">
        <f t="shared" si="243"/>
        <v>1.5350330091949176E-2</v>
      </c>
      <c r="BD146" s="53">
        <f t="shared" si="243"/>
        <v>1.5350330091949176E-2</v>
      </c>
      <c r="BE146" s="53">
        <f t="shared" si="243"/>
        <v>1.6812266291182432E-2</v>
      </c>
      <c r="BF146" s="53">
        <f t="shared" si="243"/>
        <v>2.2066099507176945E-2</v>
      </c>
      <c r="BG146" s="53">
        <f t="shared" si="243"/>
        <v>2.2066099507176945E-2</v>
      </c>
      <c r="BH146" s="53">
        <f t="shared" si="243"/>
        <v>2.2066099507176945E-2</v>
      </c>
      <c r="BI146" s="53">
        <f t="shared" si="243"/>
        <v>3.5305759211483108E-2</v>
      </c>
      <c r="BJ146" s="53">
        <f t="shared" si="243"/>
        <v>4.2794859650282555E-2</v>
      </c>
      <c r="BK146" s="53"/>
      <c r="BL146" s="53">
        <f>BL144/BL$64</f>
        <v>2.221070042137863E-2</v>
      </c>
      <c r="BM146" s="53"/>
      <c r="BN146" s="53">
        <f t="shared" ref="BN146:CN146" si="244">BN144/BN$64</f>
        <v>3.9558273626311605E-2</v>
      </c>
      <c r="BO146" s="53">
        <f t="shared" si="244"/>
        <v>1.8680295879091594E-2</v>
      </c>
      <c r="BP146" s="53">
        <f t="shared" si="244"/>
        <v>2.3189332815424048E-2</v>
      </c>
      <c r="BQ146" s="53">
        <f t="shared" si="244"/>
        <v>2.0378504595372646E-2</v>
      </c>
      <c r="BR146" s="53">
        <f t="shared" si="244"/>
        <v>1.4619361992332549E-2</v>
      </c>
      <c r="BS146" s="53">
        <f t="shared" si="244"/>
        <v>1.4619361992332549E-2</v>
      </c>
      <c r="BT146" s="53">
        <f t="shared" si="244"/>
        <v>1.6011682182078508E-2</v>
      </c>
      <c r="BU146" s="53">
        <f t="shared" si="244"/>
        <v>2.101533286397804E-2</v>
      </c>
      <c r="BV146" s="53">
        <f t="shared" si="244"/>
        <v>2.101533286397804E-2</v>
      </c>
      <c r="BW146" s="53">
        <f t="shared" si="244"/>
        <v>2.101533286397804E-2</v>
      </c>
      <c r="BX146" s="53">
        <f t="shared" si="244"/>
        <v>3.3624532582364863E-2</v>
      </c>
      <c r="BY146" s="53">
        <f t="shared" si="244"/>
        <v>4.0757009190745291E-2</v>
      </c>
      <c r="BZ146" s="53"/>
      <c r="CA146" s="53">
        <f>CA144/CA$64</f>
        <v>2.1153048020360596E-2</v>
      </c>
      <c r="CB146" s="53"/>
      <c r="CC146" s="53">
        <f t="shared" si="244"/>
        <v>3.7674546310772959E-2</v>
      </c>
      <c r="CD146" s="53">
        <f t="shared" si="244"/>
        <v>1.7790757980087231E-2</v>
      </c>
      <c r="CE146" s="53">
        <f t="shared" si="244"/>
        <v>2.2085078871832427E-2</v>
      </c>
      <c r="CF146" s="53">
        <f t="shared" si="244"/>
        <v>1.9408099614640611E-2</v>
      </c>
      <c r="CG146" s="53">
        <f t="shared" si="244"/>
        <v>1.392320189745957E-2</v>
      </c>
      <c r="CH146" s="53">
        <f t="shared" si="244"/>
        <v>1.392320189745957E-2</v>
      </c>
      <c r="CI146" s="53">
        <f t="shared" si="244"/>
        <v>1.5249221125789051E-2</v>
      </c>
      <c r="CJ146" s="53">
        <f t="shared" si="244"/>
        <v>2.0014602727598134E-2</v>
      </c>
      <c r="CK146" s="53">
        <f t="shared" si="244"/>
        <v>2.0014602727598134E-2</v>
      </c>
      <c r="CL146" s="53">
        <f t="shared" si="244"/>
        <v>2.0014602727598134E-2</v>
      </c>
      <c r="CM146" s="53">
        <f t="shared" si="244"/>
        <v>3.2023364364157016E-2</v>
      </c>
      <c r="CN146" s="53">
        <f t="shared" si="244"/>
        <v>3.8816199229281222E-2</v>
      </c>
      <c r="CO146" s="53"/>
      <c r="CP146" s="53">
        <f>CP144/CP$64</f>
        <v>2.0145760019391043E-2</v>
      </c>
      <c r="CQ146" s="53"/>
    </row>
    <row r="147" spans="1:95" x14ac:dyDescent="0.35">
      <c r="A147" s="32"/>
    </row>
    <row r="148" spans="1:95" s="60" customFormat="1" x14ac:dyDescent="0.35">
      <c r="A148" s="31" t="s">
        <v>139</v>
      </c>
      <c r="B148" s="46"/>
      <c r="C148" s="46">
        <f>Assumptions!C328</f>
        <v>400000</v>
      </c>
      <c r="D148" s="46">
        <f>Assumptions!D328</f>
        <v>425000</v>
      </c>
      <c r="E148" s="46"/>
      <c r="F148" s="46">
        <f>Assumptions!F328</f>
        <v>46863</v>
      </c>
      <c r="G148" s="46">
        <f>Assumptions!G328</f>
        <v>86454</v>
      </c>
      <c r="H148" s="46">
        <f>Assumptions!H328</f>
        <v>78831</v>
      </c>
      <c r="I148" s="46">
        <f>Assumptions!I328</f>
        <v>83187</v>
      </c>
      <c r="J148" s="46">
        <f>Assumptions!J328</f>
        <v>118134</v>
      </c>
      <c r="K148" s="46">
        <f>Assumptions!K328</f>
        <v>118134</v>
      </c>
      <c r="L148" s="46">
        <f>Assumptions!L328</f>
        <v>108108</v>
      </c>
      <c r="M148" s="46">
        <f>Assumptions!M328</f>
        <v>82098</v>
      </c>
      <c r="N148" s="46">
        <f>Assumptions!N328</f>
        <v>82098</v>
      </c>
      <c r="O148" s="46">
        <f>Assumptions!O328</f>
        <v>82098</v>
      </c>
      <c r="P148" s="46">
        <f>Assumptions!P328</f>
        <v>50130</v>
      </c>
      <c r="Q148" s="54">
        <f>Assumptions!Q328</f>
        <v>46318.5</v>
      </c>
      <c r="R148" s="46"/>
      <c r="S148" s="46">
        <f>SUM(F148:Q148)</f>
        <v>982453.5</v>
      </c>
      <c r="T148" s="46"/>
      <c r="U148" s="46">
        <f>Assumptions!U328</f>
        <v>47970.132110091741</v>
      </c>
      <c r="V148" s="46">
        <f>Assumptions!V328</f>
        <v>101583.80917431193</v>
      </c>
      <c r="W148" s="46">
        <f>Assumptions!W328</f>
        <v>81831.401834862394</v>
      </c>
      <c r="X148" s="46">
        <f>Assumptions!X328</f>
        <v>93118.491743119288</v>
      </c>
      <c r="Y148" s="46">
        <f>Assumptions!Y328</f>
        <v>129801.53394495414</v>
      </c>
      <c r="Z148" s="46">
        <f>Assumptions!Z328</f>
        <v>129801.53394495414</v>
      </c>
      <c r="AA148" s="46">
        <f>Assumptions!AA328</f>
        <v>118514.44403669727</v>
      </c>
      <c r="AB148" s="46">
        <f>Assumptions!AB328</f>
        <v>90296.719266055065</v>
      </c>
      <c r="AC148" s="46">
        <f>Assumptions!AC328</f>
        <v>90296.719266055065</v>
      </c>
      <c r="AD148" s="46">
        <f>Assumptions!AD328</f>
        <v>90296.719266055065</v>
      </c>
      <c r="AE148" s="46">
        <f>Assumptions!AE328</f>
        <v>56435.449541284412</v>
      </c>
      <c r="AF148" s="46">
        <f>Assumptions!AF328</f>
        <v>46559.245871559644</v>
      </c>
      <c r="AG148" s="46"/>
      <c r="AH148" s="46">
        <f>SUM(U148:AF148)</f>
        <v>1076506.2000000002</v>
      </c>
      <c r="AI148" s="46"/>
      <c r="AJ148" s="46">
        <f>Assumptions!AJ328</f>
        <v>50368.638715596331</v>
      </c>
      <c r="AK148" s="46">
        <f>Assumptions!AK328</f>
        <v>106662.99963302753</v>
      </c>
      <c r="AL148" s="46">
        <f>Assumptions!AL328</f>
        <v>85922.971926605504</v>
      </c>
      <c r="AM148" s="46">
        <f>Assumptions!AM328</f>
        <v>97774.416330275242</v>
      </c>
      <c r="AN148" s="46">
        <f>Assumptions!AN328</f>
        <v>136291.61064220185</v>
      </c>
      <c r="AO148" s="46">
        <f>Assumptions!AO328</f>
        <v>136291.61064220185</v>
      </c>
      <c r="AP148" s="46">
        <f>Assumptions!AP328</f>
        <v>124440.16623853213</v>
      </c>
      <c r="AQ148" s="46">
        <f>Assumptions!AQ328</f>
        <v>94811.555229357822</v>
      </c>
      <c r="AR148" s="46">
        <f>Assumptions!AR328</f>
        <v>94811.555229357822</v>
      </c>
      <c r="AS148" s="46">
        <f>Assumptions!AS328</f>
        <v>94811.555229357822</v>
      </c>
      <c r="AT148" s="46">
        <f>Assumptions!AT328</f>
        <v>59257.222018348635</v>
      </c>
      <c r="AU148" s="46">
        <f>Assumptions!AU328</f>
        <v>48887.208165137621</v>
      </c>
      <c r="AV148" s="46"/>
      <c r="AW148" s="46">
        <f>SUM(AJ148:AU148)</f>
        <v>1130331.51</v>
      </c>
      <c r="AX148" s="46"/>
      <c r="AY148" s="46">
        <f>Assumptions!AY328</f>
        <v>52887.070651376154</v>
      </c>
      <c r="AZ148" s="46">
        <f>Assumptions!AZ328</f>
        <v>111996.1496146789</v>
      </c>
      <c r="BA148" s="46">
        <f>Assumptions!BA328</f>
        <v>90219.120522935787</v>
      </c>
      <c r="BB148" s="46">
        <f>Assumptions!BB328</f>
        <v>102663.13714678901</v>
      </c>
      <c r="BC148" s="46">
        <f>Assumptions!BC328</f>
        <v>143106.19117431197</v>
      </c>
      <c r="BD148" s="46">
        <f>Assumptions!BD328</f>
        <v>143106.19117431197</v>
      </c>
      <c r="BE148" s="46">
        <f>Assumptions!BE328</f>
        <v>130662.17455045876</v>
      </c>
      <c r="BF148" s="46">
        <f>Assumptions!BF328</f>
        <v>99552.132990825703</v>
      </c>
      <c r="BG148" s="46">
        <f>Assumptions!BG328</f>
        <v>99552.132990825703</v>
      </c>
      <c r="BH148" s="46">
        <f>Assumptions!BH328</f>
        <v>99552.132990825703</v>
      </c>
      <c r="BI148" s="46">
        <f>Assumptions!BI328</f>
        <v>62220.083119266063</v>
      </c>
      <c r="BJ148" s="46">
        <f>Assumptions!BJ328</f>
        <v>51331.568573394507</v>
      </c>
      <c r="BK148" s="46"/>
      <c r="BL148" s="46">
        <f>SUM(AY148:BJ148)</f>
        <v>1186848.0855000003</v>
      </c>
      <c r="BM148" s="46"/>
      <c r="BN148" s="46">
        <f>Assumptions!BN328</f>
        <v>55531.424183944968</v>
      </c>
      <c r="BO148" s="46">
        <f>Assumptions!BO328</f>
        <v>117595.95709541286</v>
      </c>
      <c r="BP148" s="46">
        <f>Assumptions!BP328</f>
        <v>94730.076549082572</v>
      </c>
      <c r="BQ148" s="46">
        <f>Assumptions!BQ328</f>
        <v>107796.29400412847</v>
      </c>
      <c r="BR148" s="46">
        <f>Assumptions!BR328</f>
        <v>150261.50073302758</v>
      </c>
      <c r="BS148" s="46">
        <f>Assumptions!BS328</f>
        <v>150261.50073302758</v>
      </c>
      <c r="BT148" s="46">
        <f>Assumptions!BT328</f>
        <v>137195.28327798168</v>
      </c>
      <c r="BU148" s="46">
        <f>Assumptions!BU328</f>
        <v>104529.739640367</v>
      </c>
      <c r="BV148" s="46">
        <f>Assumptions!BV328</f>
        <v>104529.739640367</v>
      </c>
      <c r="BW148" s="46">
        <f>Assumptions!BW328</f>
        <v>104529.739640367</v>
      </c>
      <c r="BX148" s="46">
        <f>Assumptions!BX328</f>
        <v>65331.08727522938</v>
      </c>
      <c r="BY148" s="46">
        <f>Assumptions!BY328</f>
        <v>53898.147002064237</v>
      </c>
      <c r="BZ148" s="46"/>
      <c r="CA148" s="46">
        <f>SUM(BN148:BY148)</f>
        <v>1246190.4897750004</v>
      </c>
      <c r="CB148" s="46"/>
      <c r="CC148" s="46">
        <f>Assumptions!CC328</f>
        <v>58307.995393142221</v>
      </c>
      <c r="CD148" s="46">
        <f>Assumptions!CD328</f>
        <v>123475.7549501835</v>
      </c>
      <c r="CE148" s="46">
        <f>Assumptions!CE328</f>
        <v>99466.580376536702</v>
      </c>
      <c r="CF148" s="46">
        <f>Assumptions!CF328</f>
        <v>113186.10870433491</v>
      </c>
      <c r="CG148" s="46">
        <f>Assumptions!CG328</f>
        <v>157774.57576967895</v>
      </c>
      <c r="CH148" s="46">
        <f>Assumptions!CH328</f>
        <v>157774.57576967895</v>
      </c>
      <c r="CI148" s="46">
        <f>Assumptions!CI328</f>
        <v>144055.0474418808</v>
      </c>
      <c r="CJ148" s="46">
        <f>Assumptions!CJ328</f>
        <v>109756.22662238535</v>
      </c>
      <c r="CK148" s="46">
        <f>Assumptions!CK328</f>
        <v>109756.22662238535</v>
      </c>
      <c r="CL148" s="46">
        <f>Assumptions!CL328</f>
        <v>109756.22662238535</v>
      </c>
      <c r="CM148" s="46">
        <f>Assumptions!CM328</f>
        <v>68597.641638990841</v>
      </c>
      <c r="CN148" s="46">
        <f>Assumptions!CN328</f>
        <v>56593.054352167455</v>
      </c>
      <c r="CO148" s="46"/>
      <c r="CP148" s="46">
        <f>SUM(CC148:CN148)</f>
        <v>1308500.0142637505</v>
      </c>
      <c r="CQ148" s="46"/>
    </row>
    <row r="149" spans="1:95" x14ac:dyDescent="0.35">
      <c r="A149" s="32"/>
    </row>
    <row r="150" spans="1:95" s="148" customFormat="1" x14ac:dyDescent="0.35">
      <c r="A150" s="147" t="str">
        <f>A148&amp;" as % of Net Revenue"</f>
        <v>Freight &amp; Cartage as % of Net Revenue</v>
      </c>
      <c r="C150" s="149">
        <f>C148/C$64</f>
        <v>0.02</v>
      </c>
      <c r="D150" s="149">
        <f>D148/D$64</f>
        <v>2.361111111111111E-2</v>
      </c>
      <c r="E150" s="149"/>
      <c r="F150" s="149">
        <f t="shared" ref="F150:Q150" si="245">F148/F$64</f>
        <v>5.5689839572192514E-2</v>
      </c>
      <c r="G150" s="149">
        <f t="shared" si="245"/>
        <v>4.8515151515151518E-2</v>
      </c>
      <c r="H150" s="149">
        <f t="shared" si="245"/>
        <v>5.4915360501567395E-2</v>
      </c>
      <c r="I150" s="149">
        <f t="shared" si="245"/>
        <v>5.0925619834710743E-2</v>
      </c>
      <c r="J150" s="149">
        <f t="shared" si="245"/>
        <v>5.1881422924901187E-2</v>
      </c>
      <c r="K150" s="149">
        <f t="shared" si="245"/>
        <v>5.1881422924901187E-2</v>
      </c>
      <c r="L150" s="149">
        <f t="shared" si="245"/>
        <v>5.1999999999999998E-2</v>
      </c>
      <c r="M150" s="149">
        <f t="shared" si="245"/>
        <v>5.1829545454545455E-2</v>
      </c>
      <c r="N150" s="149">
        <f t="shared" si="245"/>
        <v>5.1829545454545455E-2</v>
      </c>
      <c r="O150" s="149">
        <f t="shared" si="245"/>
        <v>5.1829545454545455E-2</v>
      </c>
      <c r="P150" s="149">
        <f t="shared" si="245"/>
        <v>5.0636363636363639E-2</v>
      </c>
      <c r="Q150" s="149">
        <f t="shared" si="245"/>
        <v>5.6710743801652891E-2</v>
      </c>
      <c r="R150" s="149"/>
      <c r="S150" s="149">
        <f t="shared" ref="S150:AF150" si="246">S148/S$64</f>
        <v>5.2025020850708925E-2</v>
      </c>
      <c r="T150" s="149"/>
      <c r="U150" s="149">
        <f t="shared" si="246"/>
        <v>5.2303030303030296E-2</v>
      </c>
      <c r="V150" s="149">
        <f t="shared" si="246"/>
        <v>5.2303030303030303E-2</v>
      </c>
      <c r="W150" s="149">
        <f t="shared" si="246"/>
        <v>5.230303030303031E-2</v>
      </c>
      <c r="X150" s="149">
        <f t="shared" si="246"/>
        <v>5.2303030303030303E-2</v>
      </c>
      <c r="Y150" s="149">
        <f t="shared" si="246"/>
        <v>5.2303030303030296E-2</v>
      </c>
      <c r="Z150" s="149">
        <f t="shared" si="246"/>
        <v>5.2303030303030296E-2</v>
      </c>
      <c r="AA150" s="149">
        <f t="shared" si="246"/>
        <v>5.230303030303031E-2</v>
      </c>
      <c r="AB150" s="149">
        <f t="shared" si="246"/>
        <v>5.230303030303031E-2</v>
      </c>
      <c r="AC150" s="149">
        <f t="shared" si="246"/>
        <v>5.230303030303031E-2</v>
      </c>
      <c r="AD150" s="149">
        <f t="shared" si="246"/>
        <v>5.230303030303031E-2</v>
      </c>
      <c r="AE150" s="149">
        <f t="shared" si="246"/>
        <v>5.2303030303030303E-2</v>
      </c>
      <c r="AF150" s="149">
        <f t="shared" si="246"/>
        <v>5.2303030303030303E-2</v>
      </c>
      <c r="AG150" s="149"/>
      <c r="AH150" s="149">
        <f>AH148/AH$64</f>
        <v>5.2303030303030303E-2</v>
      </c>
      <c r="AI150" s="149"/>
      <c r="AJ150" s="149">
        <f t="shared" ref="AJ150:BJ150" si="247">AJ148/AJ$64</f>
        <v>5.2303030303030296E-2</v>
      </c>
      <c r="AK150" s="149">
        <f t="shared" si="247"/>
        <v>5.2303030303030303E-2</v>
      </c>
      <c r="AL150" s="149">
        <f t="shared" si="247"/>
        <v>5.2303030303030303E-2</v>
      </c>
      <c r="AM150" s="149">
        <f t="shared" si="247"/>
        <v>5.2303030303030303E-2</v>
      </c>
      <c r="AN150" s="149">
        <f t="shared" si="247"/>
        <v>5.2303030303030296E-2</v>
      </c>
      <c r="AO150" s="149">
        <f t="shared" si="247"/>
        <v>5.2303030303030296E-2</v>
      </c>
      <c r="AP150" s="149">
        <f t="shared" si="247"/>
        <v>5.2303030303030303E-2</v>
      </c>
      <c r="AQ150" s="149">
        <f t="shared" si="247"/>
        <v>5.2303030303030303E-2</v>
      </c>
      <c r="AR150" s="149">
        <f t="shared" si="247"/>
        <v>5.2303030303030303E-2</v>
      </c>
      <c r="AS150" s="149">
        <f t="shared" si="247"/>
        <v>5.2303030303030303E-2</v>
      </c>
      <c r="AT150" s="149">
        <f t="shared" si="247"/>
        <v>5.230303030303031E-2</v>
      </c>
      <c r="AU150" s="149">
        <f t="shared" si="247"/>
        <v>5.2303030303030303E-2</v>
      </c>
      <c r="AV150" s="149"/>
      <c r="AW150" s="149">
        <f>AW148/AW$64</f>
        <v>5.2303030303030296E-2</v>
      </c>
      <c r="AX150" s="149"/>
      <c r="AY150" s="149">
        <f t="shared" si="247"/>
        <v>5.2303030303030296E-2</v>
      </c>
      <c r="AZ150" s="149">
        <f t="shared" si="247"/>
        <v>5.2303030303030303E-2</v>
      </c>
      <c r="BA150" s="149">
        <f t="shared" si="247"/>
        <v>5.2303030303030303E-2</v>
      </c>
      <c r="BB150" s="149">
        <f t="shared" si="247"/>
        <v>5.2303030303030303E-2</v>
      </c>
      <c r="BC150" s="149">
        <f t="shared" si="247"/>
        <v>5.2303030303030303E-2</v>
      </c>
      <c r="BD150" s="149">
        <f t="shared" si="247"/>
        <v>5.2303030303030303E-2</v>
      </c>
      <c r="BE150" s="149">
        <f t="shared" si="247"/>
        <v>5.2303030303030303E-2</v>
      </c>
      <c r="BF150" s="149">
        <f t="shared" si="247"/>
        <v>5.2303030303030303E-2</v>
      </c>
      <c r="BG150" s="149">
        <f t="shared" si="247"/>
        <v>5.2303030303030303E-2</v>
      </c>
      <c r="BH150" s="149">
        <f t="shared" si="247"/>
        <v>5.2303030303030303E-2</v>
      </c>
      <c r="BI150" s="149">
        <f t="shared" si="247"/>
        <v>5.2303030303030303E-2</v>
      </c>
      <c r="BJ150" s="149">
        <f t="shared" si="247"/>
        <v>5.2303030303030303E-2</v>
      </c>
      <c r="BK150" s="149"/>
      <c r="BL150" s="149">
        <f>BL148/BL$64</f>
        <v>5.230303030303031E-2</v>
      </c>
      <c r="BM150" s="149"/>
      <c r="BN150" s="149">
        <f t="shared" ref="BN150:CN150" si="248">BN148/BN$64</f>
        <v>5.2303030303030303E-2</v>
      </c>
      <c r="BO150" s="149">
        <f t="shared" si="248"/>
        <v>5.230303030303031E-2</v>
      </c>
      <c r="BP150" s="149">
        <f t="shared" si="248"/>
        <v>5.2303030303030303E-2</v>
      </c>
      <c r="BQ150" s="149">
        <f t="shared" si="248"/>
        <v>5.2303030303030303E-2</v>
      </c>
      <c r="BR150" s="149">
        <f t="shared" si="248"/>
        <v>5.2303030303030303E-2</v>
      </c>
      <c r="BS150" s="149">
        <f t="shared" si="248"/>
        <v>5.2303030303030303E-2</v>
      </c>
      <c r="BT150" s="149">
        <f t="shared" si="248"/>
        <v>5.2303030303030296E-2</v>
      </c>
      <c r="BU150" s="149">
        <f t="shared" si="248"/>
        <v>5.2303030303030296E-2</v>
      </c>
      <c r="BV150" s="149">
        <f t="shared" si="248"/>
        <v>5.2303030303030296E-2</v>
      </c>
      <c r="BW150" s="149">
        <f t="shared" si="248"/>
        <v>5.2303030303030296E-2</v>
      </c>
      <c r="BX150" s="149">
        <f t="shared" si="248"/>
        <v>5.2303030303030303E-2</v>
      </c>
      <c r="BY150" s="149">
        <f t="shared" si="248"/>
        <v>5.2303030303030303E-2</v>
      </c>
      <c r="BZ150" s="149"/>
      <c r="CA150" s="149">
        <f>CA148/CA$64</f>
        <v>5.2303030303030303E-2</v>
      </c>
      <c r="CB150" s="149"/>
      <c r="CC150" s="149">
        <f t="shared" si="248"/>
        <v>5.230303030303031E-2</v>
      </c>
      <c r="CD150" s="149">
        <f t="shared" si="248"/>
        <v>5.2303030303030303E-2</v>
      </c>
      <c r="CE150" s="149">
        <f t="shared" si="248"/>
        <v>5.2303030303030296E-2</v>
      </c>
      <c r="CF150" s="149">
        <f t="shared" si="248"/>
        <v>5.2303030303030296E-2</v>
      </c>
      <c r="CG150" s="149">
        <f t="shared" si="248"/>
        <v>5.2303030303030303E-2</v>
      </c>
      <c r="CH150" s="149">
        <f t="shared" si="248"/>
        <v>5.2303030303030303E-2</v>
      </c>
      <c r="CI150" s="149">
        <f t="shared" si="248"/>
        <v>5.2303030303030303E-2</v>
      </c>
      <c r="CJ150" s="149">
        <f t="shared" si="248"/>
        <v>5.230303030303031E-2</v>
      </c>
      <c r="CK150" s="149">
        <f t="shared" si="248"/>
        <v>5.230303030303031E-2</v>
      </c>
      <c r="CL150" s="149">
        <f t="shared" si="248"/>
        <v>5.230303030303031E-2</v>
      </c>
      <c r="CM150" s="149">
        <f t="shared" si="248"/>
        <v>5.2303030303030296E-2</v>
      </c>
      <c r="CN150" s="149">
        <f t="shared" si="248"/>
        <v>5.2303030303030296E-2</v>
      </c>
      <c r="CO150" s="149"/>
      <c r="CP150" s="149">
        <f>CP148/CP$64</f>
        <v>5.230303030303031E-2</v>
      </c>
      <c r="CQ150" s="149"/>
    </row>
    <row r="151" spans="1:95" s="148" customFormat="1" x14ac:dyDescent="0.35">
      <c r="A151" s="147"/>
      <c r="C151" s="149"/>
      <c r="D151" s="149"/>
      <c r="E151" s="149"/>
      <c r="F151" s="149"/>
      <c r="G151" s="149"/>
      <c r="H151" s="149"/>
      <c r="I151" s="149"/>
      <c r="J151" s="149"/>
      <c r="K151" s="149"/>
      <c r="L151" s="149"/>
      <c r="M151" s="149"/>
      <c r="N151" s="149"/>
      <c r="O151" s="149"/>
      <c r="P151" s="149"/>
      <c r="Q151" s="149"/>
      <c r="R151" s="149"/>
      <c r="S151" s="149"/>
      <c r="T151" s="149"/>
      <c r="U151" s="149"/>
      <c r="V151" s="149"/>
      <c r="W151" s="149"/>
      <c r="X151" s="149"/>
      <c r="Y151" s="149"/>
      <c r="Z151" s="149"/>
      <c r="AA151" s="149"/>
      <c r="AB151" s="149"/>
      <c r="AC151" s="149"/>
      <c r="AD151" s="149"/>
      <c r="AE151" s="149"/>
      <c r="AF151" s="149"/>
      <c r="AG151" s="149"/>
      <c r="AH151" s="149"/>
      <c r="AI151" s="149"/>
      <c r="AJ151" s="149"/>
      <c r="AK151" s="149"/>
      <c r="AL151" s="149"/>
      <c r="AM151" s="149"/>
      <c r="AN151" s="149"/>
      <c r="AO151" s="149"/>
      <c r="AP151" s="149"/>
      <c r="AQ151" s="149"/>
      <c r="AR151" s="149"/>
      <c r="AS151" s="149"/>
      <c r="AT151" s="149"/>
      <c r="AU151" s="149"/>
      <c r="AV151" s="149"/>
      <c r="AW151" s="149"/>
      <c r="AX151" s="149"/>
      <c r="AY151" s="149"/>
      <c r="AZ151" s="149"/>
      <c r="BA151" s="149"/>
      <c r="BB151" s="149"/>
      <c r="BC151" s="149"/>
      <c r="BD151" s="149"/>
      <c r="BE151" s="149"/>
      <c r="BF151" s="149"/>
      <c r="BG151" s="149"/>
      <c r="BH151" s="149"/>
      <c r="BI151" s="149"/>
      <c r="BJ151" s="149"/>
      <c r="BK151" s="149"/>
      <c r="BL151" s="149"/>
      <c r="BM151" s="149"/>
      <c r="BN151" s="149"/>
      <c r="BO151" s="149"/>
      <c r="BP151" s="149"/>
      <c r="BQ151" s="149"/>
      <c r="BR151" s="149"/>
      <c r="BS151" s="149"/>
      <c r="BT151" s="149"/>
      <c r="BU151" s="149"/>
      <c r="BV151" s="149"/>
      <c r="BW151" s="149"/>
      <c r="BX151" s="149"/>
      <c r="BY151" s="149"/>
      <c r="BZ151" s="149"/>
      <c r="CA151" s="149"/>
      <c r="CB151" s="149"/>
      <c r="CC151" s="149"/>
      <c r="CD151" s="149"/>
      <c r="CE151" s="149"/>
      <c r="CF151" s="149"/>
      <c r="CG151" s="149"/>
      <c r="CH151" s="149"/>
      <c r="CI151" s="149"/>
      <c r="CJ151" s="149"/>
      <c r="CK151" s="149"/>
      <c r="CL151" s="149"/>
      <c r="CM151" s="149"/>
      <c r="CN151" s="149"/>
      <c r="CO151" s="149"/>
      <c r="CP151" s="149"/>
      <c r="CQ151" s="149"/>
    </row>
    <row r="152" spans="1:95" s="60" customFormat="1" x14ac:dyDescent="0.35">
      <c r="A152" s="31" t="s">
        <v>303</v>
      </c>
      <c r="B152" s="46"/>
      <c r="C152" s="46">
        <f>Assumptions!C355</f>
        <v>180000</v>
      </c>
      <c r="D152" s="46">
        <f>Assumptions!D355</f>
        <v>170000</v>
      </c>
      <c r="E152" s="46"/>
      <c r="F152" s="46">
        <f>Assumptions!F355</f>
        <v>8500</v>
      </c>
      <c r="G152" s="46">
        <f>Assumptions!G355</f>
        <v>18000</v>
      </c>
      <c r="H152" s="46">
        <f>Assumptions!H355</f>
        <v>14500</v>
      </c>
      <c r="I152" s="46">
        <f>Assumptions!I355</f>
        <v>16500</v>
      </c>
      <c r="J152" s="46">
        <f>Assumptions!J355</f>
        <v>23000</v>
      </c>
      <c r="K152" s="46">
        <f>Assumptions!K355</f>
        <v>23000</v>
      </c>
      <c r="L152" s="46">
        <f>Assumptions!L355</f>
        <v>21000</v>
      </c>
      <c r="M152" s="46">
        <f>Assumptions!M355</f>
        <v>16000</v>
      </c>
      <c r="N152" s="46">
        <f>Assumptions!N355</f>
        <v>16000</v>
      </c>
      <c r="O152" s="46">
        <f>Assumptions!O355</f>
        <v>16000</v>
      </c>
      <c r="P152" s="46">
        <f>Assumptions!P355</f>
        <v>10000</v>
      </c>
      <c r="Q152" s="46">
        <f>Assumptions!Q355</f>
        <v>8250</v>
      </c>
      <c r="R152" s="46"/>
      <c r="S152" s="46">
        <f>SUM(F152:Q152)</f>
        <v>190750</v>
      </c>
      <c r="T152" s="46"/>
      <c r="U152" s="46">
        <f>Assumptions!U355</f>
        <v>9264.220183486239</v>
      </c>
      <c r="V152" s="46">
        <f>Assumptions!V355</f>
        <v>19618.348623853213</v>
      </c>
      <c r="W152" s="46">
        <f>Assumptions!W355</f>
        <v>15803.669724770643</v>
      </c>
      <c r="X152" s="46">
        <f>Assumptions!X355</f>
        <v>17983.486238532114</v>
      </c>
      <c r="Y152" s="46">
        <f>Assumptions!Y355</f>
        <v>25067.889908256886</v>
      </c>
      <c r="Z152" s="46">
        <f>Assumptions!Z355</f>
        <v>25067.889908256886</v>
      </c>
      <c r="AA152" s="46">
        <f>Assumptions!AA355</f>
        <v>22888.073394495415</v>
      </c>
      <c r="AB152" s="46">
        <f>Assumptions!AB355</f>
        <v>17438.532110091746</v>
      </c>
      <c r="AC152" s="46">
        <f>Assumptions!AC355</f>
        <v>17438.532110091746</v>
      </c>
      <c r="AD152" s="46">
        <f>Assumptions!AD355</f>
        <v>17438.532110091746</v>
      </c>
      <c r="AE152" s="46">
        <f>Assumptions!AE355</f>
        <v>10899.082568807342</v>
      </c>
      <c r="AF152" s="46">
        <f>Assumptions!AF355</f>
        <v>8991.743119266057</v>
      </c>
      <c r="AG152" s="46"/>
      <c r="AH152" s="46">
        <f>SUM(U152:AF152)</f>
        <v>207900</v>
      </c>
      <c r="AI152" s="46"/>
      <c r="AJ152" s="46">
        <f>Assumptions!AJ355</f>
        <v>9727.4311926605515</v>
      </c>
      <c r="AK152" s="46">
        <f>Assumptions!AK355</f>
        <v>20599.266055045875</v>
      </c>
      <c r="AL152" s="46">
        <f>Assumptions!AL355</f>
        <v>16593.853211009173</v>
      </c>
      <c r="AM152" s="46">
        <f>Assumptions!AM355</f>
        <v>18882.660550458721</v>
      </c>
      <c r="AN152" s="46">
        <f>Assumptions!AN355</f>
        <v>26321.284403669732</v>
      </c>
      <c r="AO152" s="46">
        <f>Assumptions!AO355</f>
        <v>26321.284403669732</v>
      </c>
      <c r="AP152" s="46">
        <f>Assumptions!AP355</f>
        <v>24032.477064220187</v>
      </c>
      <c r="AQ152" s="46">
        <f>Assumptions!AQ355</f>
        <v>18310.458715596335</v>
      </c>
      <c r="AR152" s="46">
        <f>Assumptions!AR355</f>
        <v>18310.458715596335</v>
      </c>
      <c r="AS152" s="46">
        <f>Assumptions!AS355</f>
        <v>18310.458715596335</v>
      </c>
      <c r="AT152" s="46">
        <f>Assumptions!AT355</f>
        <v>11444.036697247708</v>
      </c>
      <c r="AU152" s="46">
        <f>Assumptions!AU355</f>
        <v>9441.3302752293603</v>
      </c>
      <c r="AV152" s="46"/>
      <c r="AW152" s="46">
        <f>SUM(AJ152:AU152)</f>
        <v>218295</v>
      </c>
      <c r="AX152" s="46"/>
      <c r="AY152" s="46">
        <f>Assumptions!AY355</f>
        <v>10213.802752293581</v>
      </c>
      <c r="AZ152" s="46">
        <f>Assumptions!AZ355</f>
        <v>21629.229357798165</v>
      </c>
      <c r="BA152" s="46">
        <f>Assumptions!BA355</f>
        <v>17423.545871559632</v>
      </c>
      <c r="BB152" s="46">
        <f>Assumptions!BB355</f>
        <v>19826.793577981658</v>
      </c>
      <c r="BC152" s="46">
        <f>Assumptions!BC355</f>
        <v>27637.34862385322</v>
      </c>
      <c r="BD152" s="46">
        <f>Assumptions!BD355</f>
        <v>27637.34862385322</v>
      </c>
      <c r="BE152" s="46">
        <f>Assumptions!BE355</f>
        <v>25234.100917431202</v>
      </c>
      <c r="BF152" s="46">
        <f>Assumptions!BF355</f>
        <v>19225.981651376151</v>
      </c>
      <c r="BG152" s="46">
        <f>Assumptions!BG355</f>
        <v>19225.981651376151</v>
      </c>
      <c r="BH152" s="46">
        <f>Assumptions!BH355</f>
        <v>19225.981651376151</v>
      </c>
      <c r="BI152" s="46">
        <f>Assumptions!BI355</f>
        <v>12016.238532110094</v>
      </c>
      <c r="BJ152" s="46">
        <f>Assumptions!BJ355</f>
        <v>9913.396788990829</v>
      </c>
      <c r="BK152" s="46"/>
      <c r="BL152" s="46">
        <f>SUM(AY152:BJ152)</f>
        <v>229209.75000000003</v>
      </c>
      <c r="BM152" s="46"/>
      <c r="BN152" s="46">
        <f>Assumptions!BN355</f>
        <v>10724.492889908259</v>
      </c>
      <c r="BO152" s="46">
        <f>Assumptions!BO355</f>
        <v>22710.690825688074</v>
      </c>
      <c r="BP152" s="46">
        <f>Assumptions!BP355</f>
        <v>18294.723165137617</v>
      </c>
      <c r="BQ152" s="46">
        <f>Assumptions!BQ355</f>
        <v>20818.133256880741</v>
      </c>
      <c r="BR152" s="46">
        <f>Assumptions!BR355</f>
        <v>29019.216055045883</v>
      </c>
      <c r="BS152" s="46">
        <f>Assumptions!BS355</f>
        <v>29019.216055045883</v>
      </c>
      <c r="BT152" s="46">
        <f>Assumptions!BT355</f>
        <v>26495.805963302762</v>
      </c>
      <c r="BU152" s="46">
        <f>Assumptions!BU355</f>
        <v>20187.280733944961</v>
      </c>
      <c r="BV152" s="46">
        <f>Assumptions!BV355</f>
        <v>20187.280733944961</v>
      </c>
      <c r="BW152" s="46">
        <f>Assumptions!BW355</f>
        <v>20187.280733944961</v>
      </c>
      <c r="BX152" s="46">
        <f>Assumptions!BX355</f>
        <v>12617.050458715601</v>
      </c>
      <c r="BY152" s="46">
        <f>Assumptions!BY355</f>
        <v>10409.066628440371</v>
      </c>
      <c r="BZ152" s="46"/>
      <c r="CA152" s="46">
        <f>SUM(BN152:BY152)</f>
        <v>240670.23750000008</v>
      </c>
      <c r="CB152" s="46"/>
      <c r="CC152" s="46">
        <f>Assumptions!CC355</f>
        <v>11260.717534403673</v>
      </c>
      <c r="CD152" s="46">
        <f>Assumptions!CD355</f>
        <v>23846.225366972481</v>
      </c>
      <c r="CE152" s="46">
        <f>Assumptions!CE355</f>
        <v>19209.459323394498</v>
      </c>
      <c r="CF152" s="46">
        <f>Assumptions!CF355</f>
        <v>21859.039919724783</v>
      </c>
      <c r="CG152" s="46">
        <f>Assumptions!CG355</f>
        <v>30470.176857798178</v>
      </c>
      <c r="CH152" s="46">
        <f>Assumptions!CH355</f>
        <v>30470.176857798178</v>
      </c>
      <c r="CI152" s="46">
        <f>Assumptions!CI355</f>
        <v>27820.596261467901</v>
      </c>
      <c r="CJ152" s="46">
        <f>Assumptions!CJ355</f>
        <v>21196.644770642208</v>
      </c>
      <c r="CK152" s="46">
        <f>Assumptions!CK355</f>
        <v>21196.644770642208</v>
      </c>
      <c r="CL152" s="46">
        <f>Assumptions!CL355</f>
        <v>21196.644770642208</v>
      </c>
      <c r="CM152" s="46">
        <f>Assumptions!CM355</f>
        <v>13247.902981651381</v>
      </c>
      <c r="CN152" s="46">
        <f>Assumptions!CN355</f>
        <v>10929.519959862391</v>
      </c>
      <c r="CO152" s="46"/>
      <c r="CP152" s="46">
        <f>SUM(CC152:CN152)</f>
        <v>252703.74937500016</v>
      </c>
      <c r="CQ152" s="46"/>
    </row>
    <row r="153" spans="1:95" x14ac:dyDescent="0.35">
      <c r="A153" s="32"/>
    </row>
    <row r="154" spans="1:95" s="148" customFormat="1" x14ac:dyDescent="0.35">
      <c r="A154" s="147" t="str">
        <f>A152&amp;" as % of Net Revenue"</f>
        <v>Commission as % of Net Revenue</v>
      </c>
      <c r="C154" s="149">
        <f>C152/C$64</f>
        <v>8.9999999999999993E-3</v>
      </c>
      <c r="D154" s="149">
        <f>D152/D$64</f>
        <v>9.4444444444444445E-3</v>
      </c>
      <c r="E154" s="149"/>
      <c r="F154" s="149">
        <f t="shared" ref="F154:Q154" si="249">F152/F$64</f>
        <v>1.0101010101010102E-2</v>
      </c>
      <c r="G154" s="149">
        <f t="shared" si="249"/>
        <v>1.0101010101010102E-2</v>
      </c>
      <c r="H154" s="149">
        <f t="shared" si="249"/>
        <v>1.0101010101010102E-2</v>
      </c>
      <c r="I154" s="149">
        <f t="shared" si="249"/>
        <v>1.0101010101010102E-2</v>
      </c>
      <c r="J154" s="149">
        <f t="shared" si="249"/>
        <v>1.0101010101010102E-2</v>
      </c>
      <c r="K154" s="149">
        <f t="shared" si="249"/>
        <v>1.0101010101010102E-2</v>
      </c>
      <c r="L154" s="149">
        <f t="shared" si="249"/>
        <v>1.0101010101010102E-2</v>
      </c>
      <c r="M154" s="149">
        <f t="shared" si="249"/>
        <v>1.0101010101010102E-2</v>
      </c>
      <c r="N154" s="149">
        <f t="shared" si="249"/>
        <v>1.0101010101010102E-2</v>
      </c>
      <c r="O154" s="149">
        <f t="shared" si="249"/>
        <v>1.0101010101010102E-2</v>
      </c>
      <c r="P154" s="149">
        <f t="shared" si="249"/>
        <v>1.0101010101010102E-2</v>
      </c>
      <c r="Q154" s="149">
        <f t="shared" si="249"/>
        <v>1.0101010101010102E-2</v>
      </c>
      <c r="R154" s="149"/>
      <c r="S154" s="149">
        <f t="shared" ref="S154" si="250">S152/S$64</f>
        <v>1.0101010101010102E-2</v>
      </c>
      <c r="T154" s="149"/>
      <c r="U154" s="149">
        <f t="shared" ref="U154:AF154" si="251">U152/U$64</f>
        <v>1.0101010101010102E-2</v>
      </c>
      <c r="V154" s="149">
        <f t="shared" si="251"/>
        <v>1.0101010101010102E-2</v>
      </c>
      <c r="W154" s="149">
        <f t="shared" si="251"/>
        <v>1.0101010101010102E-2</v>
      </c>
      <c r="X154" s="149">
        <f t="shared" si="251"/>
        <v>1.01010101010101E-2</v>
      </c>
      <c r="Y154" s="149">
        <f t="shared" si="251"/>
        <v>1.0101010101010102E-2</v>
      </c>
      <c r="Z154" s="149">
        <f t="shared" si="251"/>
        <v>1.0101010101010102E-2</v>
      </c>
      <c r="AA154" s="149">
        <f t="shared" si="251"/>
        <v>1.0101010101010102E-2</v>
      </c>
      <c r="AB154" s="149">
        <f t="shared" si="251"/>
        <v>1.0101010101010102E-2</v>
      </c>
      <c r="AC154" s="149">
        <f t="shared" si="251"/>
        <v>1.0101010101010102E-2</v>
      </c>
      <c r="AD154" s="149">
        <f t="shared" si="251"/>
        <v>1.0101010101010102E-2</v>
      </c>
      <c r="AE154" s="149">
        <f t="shared" si="251"/>
        <v>1.0101010101010102E-2</v>
      </c>
      <c r="AF154" s="149">
        <f t="shared" si="251"/>
        <v>1.01010101010101E-2</v>
      </c>
      <c r="AG154" s="149"/>
      <c r="AH154" s="149">
        <f>AH152/AH$64</f>
        <v>1.0101010101010098E-2</v>
      </c>
      <c r="AI154" s="149"/>
      <c r="AJ154" s="149">
        <f t="shared" ref="AJ154:AU154" si="252">AJ152/AJ$64</f>
        <v>1.0101010101010102E-2</v>
      </c>
      <c r="AK154" s="149">
        <f t="shared" si="252"/>
        <v>1.0101010101010102E-2</v>
      </c>
      <c r="AL154" s="149">
        <f t="shared" si="252"/>
        <v>1.01010101010101E-2</v>
      </c>
      <c r="AM154" s="149">
        <f t="shared" si="252"/>
        <v>1.0101010101010102E-2</v>
      </c>
      <c r="AN154" s="149">
        <f t="shared" si="252"/>
        <v>1.01010101010101E-2</v>
      </c>
      <c r="AO154" s="149">
        <f t="shared" si="252"/>
        <v>1.01010101010101E-2</v>
      </c>
      <c r="AP154" s="149">
        <f t="shared" si="252"/>
        <v>1.01010101010101E-2</v>
      </c>
      <c r="AQ154" s="149">
        <f t="shared" si="252"/>
        <v>1.01010101010101E-2</v>
      </c>
      <c r="AR154" s="149">
        <f t="shared" si="252"/>
        <v>1.01010101010101E-2</v>
      </c>
      <c r="AS154" s="149">
        <f t="shared" si="252"/>
        <v>1.01010101010101E-2</v>
      </c>
      <c r="AT154" s="149">
        <f t="shared" si="252"/>
        <v>1.0101010101010102E-2</v>
      </c>
      <c r="AU154" s="149">
        <f t="shared" si="252"/>
        <v>1.0101010101010102E-2</v>
      </c>
      <c r="AV154" s="149"/>
      <c r="AW154" s="149">
        <f>AW152/AW$64</f>
        <v>1.01010101010101E-2</v>
      </c>
      <c r="AX154" s="149"/>
      <c r="AY154" s="149">
        <f t="shared" ref="AY154:BJ154" si="253">AY152/AY$64</f>
        <v>1.0101010101010102E-2</v>
      </c>
      <c r="AZ154" s="149">
        <f t="shared" si="253"/>
        <v>1.0101010101010102E-2</v>
      </c>
      <c r="BA154" s="149">
        <f t="shared" si="253"/>
        <v>1.01010101010101E-2</v>
      </c>
      <c r="BB154" s="149">
        <f t="shared" si="253"/>
        <v>1.0101010101010102E-2</v>
      </c>
      <c r="BC154" s="149">
        <f t="shared" si="253"/>
        <v>1.0101010101010102E-2</v>
      </c>
      <c r="BD154" s="149">
        <f t="shared" si="253"/>
        <v>1.0101010101010102E-2</v>
      </c>
      <c r="BE154" s="149">
        <f t="shared" si="253"/>
        <v>1.0101010101010102E-2</v>
      </c>
      <c r="BF154" s="149">
        <f t="shared" si="253"/>
        <v>1.0101010101010102E-2</v>
      </c>
      <c r="BG154" s="149">
        <f t="shared" si="253"/>
        <v>1.0101010101010102E-2</v>
      </c>
      <c r="BH154" s="149">
        <f t="shared" si="253"/>
        <v>1.0101010101010102E-2</v>
      </c>
      <c r="BI154" s="149">
        <f t="shared" si="253"/>
        <v>1.01010101010101E-2</v>
      </c>
      <c r="BJ154" s="149">
        <f t="shared" si="253"/>
        <v>1.0101010101010102E-2</v>
      </c>
      <c r="BK154" s="149"/>
      <c r="BL154" s="149">
        <f>BL152/BL$64</f>
        <v>1.01010101010101E-2</v>
      </c>
      <c r="BM154" s="149"/>
      <c r="BN154" s="149">
        <f t="shared" ref="BN154:BY154" si="254">BN152/BN$64</f>
        <v>1.01010101010101E-2</v>
      </c>
      <c r="BO154" s="149">
        <f t="shared" si="254"/>
        <v>1.0101010101010102E-2</v>
      </c>
      <c r="BP154" s="149">
        <f t="shared" si="254"/>
        <v>1.0101010101010102E-2</v>
      </c>
      <c r="BQ154" s="149">
        <f t="shared" si="254"/>
        <v>1.0101010101010102E-2</v>
      </c>
      <c r="BR154" s="149">
        <f t="shared" si="254"/>
        <v>1.0101010101010102E-2</v>
      </c>
      <c r="BS154" s="149">
        <f t="shared" si="254"/>
        <v>1.0101010101010102E-2</v>
      </c>
      <c r="BT154" s="149">
        <f t="shared" si="254"/>
        <v>1.0101010101010102E-2</v>
      </c>
      <c r="BU154" s="149">
        <f t="shared" si="254"/>
        <v>1.01010101010101E-2</v>
      </c>
      <c r="BV154" s="149">
        <f t="shared" si="254"/>
        <v>1.01010101010101E-2</v>
      </c>
      <c r="BW154" s="149">
        <f t="shared" si="254"/>
        <v>1.01010101010101E-2</v>
      </c>
      <c r="BX154" s="149">
        <f t="shared" si="254"/>
        <v>1.0101010101010102E-2</v>
      </c>
      <c r="BY154" s="149">
        <f t="shared" si="254"/>
        <v>1.0101010101010102E-2</v>
      </c>
      <c r="BZ154" s="149"/>
      <c r="CA154" s="149">
        <f>CA152/CA$64</f>
        <v>1.0101010101010102E-2</v>
      </c>
      <c r="CB154" s="149"/>
      <c r="CC154" s="149">
        <f t="shared" ref="CC154:CN154" si="255">CC152/CC$64</f>
        <v>1.0101010101010102E-2</v>
      </c>
      <c r="CD154" s="149">
        <f t="shared" si="255"/>
        <v>1.0101010101010102E-2</v>
      </c>
      <c r="CE154" s="149">
        <f t="shared" si="255"/>
        <v>1.01010101010101E-2</v>
      </c>
      <c r="CF154" s="149">
        <f t="shared" si="255"/>
        <v>1.0101010101010102E-2</v>
      </c>
      <c r="CG154" s="149">
        <f t="shared" si="255"/>
        <v>1.0101010101010102E-2</v>
      </c>
      <c r="CH154" s="149">
        <f t="shared" si="255"/>
        <v>1.0101010101010102E-2</v>
      </c>
      <c r="CI154" s="149">
        <f t="shared" si="255"/>
        <v>1.01010101010101E-2</v>
      </c>
      <c r="CJ154" s="149">
        <f t="shared" si="255"/>
        <v>1.0101010101010102E-2</v>
      </c>
      <c r="CK154" s="149">
        <f t="shared" si="255"/>
        <v>1.0101010101010102E-2</v>
      </c>
      <c r="CL154" s="149">
        <f t="shared" si="255"/>
        <v>1.0101010101010102E-2</v>
      </c>
      <c r="CM154" s="149">
        <f t="shared" si="255"/>
        <v>1.0101010101010102E-2</v>
      </c>
      <c r="CN154" s="149">
        <f t="shared" si="255"/>
        <v>1.0101010101010102E-2</v>
      </c>
      <c r="CO154" s="149"/>
      <c r="CP154" s="149">
        <f>CP152/CP$64</f>
        <v>1.0101010101010105E-2</v>
      </c>
      <c r="CQ154" s="149"/>
    </row>
    <row r="155" spans="1:95" s="148" customFormat="1" x14ac:dyDescent="0.35">
      <c r="A155" s="147"/>
      <c r="C155" s="149"/>
      <c r="D155" s="149"/>
      <c r="E155" s="149"/>
      <c r="F155" s="149"/>
      <c r="G155" s="46"/>
      <c r="H155" s="149"/>
      <c r="I155" s="149"/>
      <c r="J155" s="149"/>
      <c r="K155" s="149"/>
      <c r="L155" s="149"/>
      <c r="M155" s="149"/>
      <c r="N155" s="149"/>
      <c r="O155" s="149"/>
      <c r="P155" s="149"/>
      <c r="Q155" s="149"/>
      <c r="R155" s="149"/>
      <c r="S155" s="149"/>
      <c r="T155" s="149"/>
      <c r="U155" s="149"/>
      <c r="V155" s="149"/>
      <c r="W155" s="149"/>
      <c r="X155" s="149"/>
      <c r="Y155" s="149"/>
      <c r="Z155" s="149"/>
      <c r="AA155" s="149"/>
      <c r="AB155" s="149"/>
      <c r="AC155" s="149"/>
      <c r="AD155" s="149"/>
      <c r="AE155" s="149"/>
      <c r="AF155" s="149"/>
      <c r="AG155" s="149"/>
      <c r="AH155" s="149"/>
      <c r="AI155" s="149"/>
      <c r="AJ155" s="149"/>
      <c r="AK155" s="149"/>
      <c r="AL155" s="149"/>
      <c r="AM155" s="149"/>
      <c r="AN155" s="149"/>
      <c r="AO155" s="149"/>
      <c r="AP155" s="149"/>
      <c r="AQ155" s="149"/>
      <c r="AR155" s="149"/>
      <c r="AS155" s="149"/>
      <c r="AT155" s="149"/>
      <c r="AU155" s="149"/>
      <c r="AV155" s="149"/>
      <c r="AW155" s="149"/>
      <c r="AX155" s="149"/>
      <c r="AY155" s="149"/>
      <c r="AZ155" s="149"/>
      <c r="BA155" s="149"/>
      <c r="BB155" s="149"/>
      <c r="BC155" s="149"/>
      <c r="BD155" s="149"/>
      <c r="BE155" s="149"/>
      <c r="BF155" s="149"/>
      <c r="BG155" s="149"/>
      <c r="BH155" s="149"/>
      <c r="BI155" s="149"/>
      <c r="BJ155" s="149"/>
      <c r="BK155" s="149"/>
      <c r="BL155" s="149"/>
      <c r="BM155" s="149"/>
      <c r="BN155" s="149"/>
      <c r="BO155" s="149"/>
      <c r="BP155" s="149"/>
      <c r="BQ155" s="149"/>
      <c r="BR155" s="149"/>
      <c r="BS155" s="149"/>
      <c r="BT155" s="149"/>
      <c r="BU155" s="149"/>
      <c r="BV155" s="149"/>
      <c r="BW155" s="149"/>
      <c r="BX155" s="149"/>
      <c r="BY155" s="149"/>
      <c r="BZ155" s="149"/>
      <c r="CA155" s="149"/>
      <c r="CB155" s="149"/>
      <c r="CC155" s="149"/>
      <c r="CD155" s="149"/>
      <c r="CE155" s="149"/>
      <c r="CF155" s="149"/>
      <c r="CG155" s="149"/>
      <c r="CH155" s="149"/>
      <c r="CI155" s="149"/>
      <c r="CJ155" s="149"/>
      <c r="CK155" s="149"/>
      <c r="CL155" s="149"/>
      <c r="CM155" s="149"/>
      <c r="CN155" s="149"/>
      <c r="CO155" s="149"/>
      <c r="CP155" s="149"/>
      <c r="CQ155" s="149"/>
    </row>
    <row r="156" spans="1:95" s="60" customFormat="1" x14ac:dyDescent="0.35">
      <c r="A156" s="31" t="s">
        <v>275</v>
      </c>
      <c r="B156" s="46"/>
      <c r="C156" s="46"/>
      <c r="D156" s="46"/>
      <c r="E156" s="46"/>
      <c r="F156" s="46">
        <f>F117</f>
        <v>170037</v>
      </c>
      <c r="G156" s="46">
        <f>F156+G117</f>
        <v>761233</v>
      </c>
      <c r="H156" s="46">
        <f>G156+H117</f>
        <v>1190302</v>
      </c>
      <c r="I156" s="46">
        <f>H156+I117</f>
        <v>1712015</v>
      </c>
      <c r="J156" s="46">
        <f>I156+J117</f>
        <v>2514031</v>
      </c>
      <c r="K156" s="46"/>
      <c r="L156" s="46"/>
      <c r="M156" s="46"/>
      <c r="N156" s="46"/>
      <c r="O156" s="46"/>
      <c r="P156" s="46"/>
      <c r="Q156" s="54"/>
      <c r="R156" s="46"/>
      <c r="S156" s="46"/>
      <c r="T156" s="46"/>
      <c r="U156" s="46"/>
      <c r="V156" s="46"/>
      <c r="W156" s="46"/>
      <c r="X156" s="46"/>
      <c r="Y156" s="46"/>
      <c r="Z156" s="46"/>
      <c r="AA156" s="46"/>
      <c r="AB156" s="46"/>
      <c r="AC156" s="46"/>
      <c r="AD156" s="46"/>
      <c r="AE156" s="46"/>
      <c r="AF156" s="46"/>
      <c r="AG156" s="46"/>
      <c r="AH156" s="46"/>
      <c r="AI156" s="46"/>
      <c r="AJ156" s="46"/>
      <c r="AK156" s="46"/>
      <c r="AL156" s="46"/>
      <c r="AM156" s="46"/>
      <c r="AN156" s="46"/>
      <c r="AO156" s="46"/>
      <c r="AP156" s="46"/>
      <c r="AQ156" s="46"/>
      <c r="AR156" s="46"/>
      <c r="AS156" s="46"/>
      <c r="AT156" s="46"/>
      <c r="AU156" s="46"/>
      <c r="AV156" s="46"/>
      <c r="AW156" s="46"/>
      <c r="AX156" s="46"/>
      <c r="AY156" s="46"/>
      <c r="AZ156" s="46"/>
      <c r="BA156" s="46"/>
      <c r="BB156" s="46"/>
      <c r="BC156" s="46"/>
      <c r="BD156" s="46"/>
      <c r="BE156" s="46"/>
      <c r="BF156" s="46"/>
      <c r="BG156" s="46"/>
      <c r="BH156" s="46"/>
      <c r="BI156" s="46"/>
      <c r="BJ156" s="46"/>
      <c r="BK156" s="46"/>
      <c r="BL156" s="46"/>
      <c r="BM156" s="46"/>
      <c r="BN156" s="46"/>
      <c r="BO156" s="46"/>
      <c r="BP156" s="46"/>
      <c r="BQ156" s="46"/>
      <c r="BR156" s="46"/>
      <c r="BS156" s="46"/>
      <c r="BT156" s="46"/>
      <c r="BU156" s="46"/>
      <c r="BV156" s="46"/>
      <c r="BW156" s="46"/>
      <c r="BX156" s="46"/>
      <c r="BY156" s="46"/>
      <c r="BZ156" s="46"/>
      <c r="CA156" s="46"/>
      <c r="CB156" s="46"/>
      <c r="CC156" s="46"/>
      <c r="CD156" s="46"/>
      <c r="CE156" s="46"/>
      <c r="CF156" s="46"/>
      <c r="CG156" s="46"/>
      <c r="CH156" s="46"/>
      <c r="CI156" s="46"/>
      <c r="CJ156" s="46"/>
      <c r="CK156" s="46"/>
      <c r="CL156" s="46"/>
      <c r="CM156" s="46"/>
      <c r="CN156" s="46"/>
      <c r="CO156" s="46"/>
      <c r="CP156" s="46"/>
      <c r="CQ156" s="46"/>
    </row>
    <row r="157" spans="1:95" s="148" customFormat="1" x14ac:dyDescent="0.35">
      <c r="A157" s="31"/>
      <c r="C157" s="149"/>
      <c r="D157" s="149"/>
      <c r="E157" s="149"/>
      <c r="F157" s="149"/>
      <c r="G157" s="235"/>
      <c r="H157" s="235"/>
      <c r="I157" s="235"/>
      <c r="J157" s="235"/>
      <c r="K157" s="149"/>
      <c r="L157" s="149"/>
      <c r="M157" s="149"/>
      <c r="N157" s="149"/>
      <c r="O157" s="149"/>
      <c r="P157" s="149"/>
      <c r="Q157" s="149"/>
      <c r="R157" s="149"/>
      <c r="S157" s="149"/>
      <c r="T157" s="149"/>
      <c r="U157" s="149"/>
      <c r="V157" s="149"/>
      <c r="W157" s="149"/>
      <c r="X157" s="149"/>
      <c r="Y157" s="149"/>
      <c r="Z157" s="149"/>
      <c r="AA157" s="149"/>
      <c r="AB157" s="149"/>
      <c r="AC157" s="149"/>
      <c r="AD157" s="149"/>
      <c r="AE157" s="149"/>
      <c r="AF157" s="149"/>
      <c r="AG157" s="149"/>
      <c r="AH157" s="149"/>
      <c r="AI157" s="149"/>
      <c r="AJ157" s="149"/>
      <c r="AK157" s="149"/>
      <c r="AL157" s="149"/>
      <c r="AM157" s="149"/>
      <c r="AN157" s="149"/>
      <c r="AO157" s="149"/>
      <c r="AP157" s="149"/>
      <c r="AQ157" s="149"/>
      <c r="AR157" s="149"/>
      <c r="AS157" s="149"/>
      <c r="AT157" s="149"/>
      <c r="AU157" s="149"/>
      <c r="AV157" s="149"/>
      <c r="AW157" s="149"/>
      <c r="AX157" s="149"/>
      <c r="AY157" s="149"/>
      <c r="AZ157" s="149"/>
      <c r="BA157" s="149"/>
      <c r="BB157" s="149"/>
      <c r="BC157" s="149"/>
      <c r="BD157" s="149"/>
      <c r="BE157" s="149"/>
      <c r="BF157" s="149"/>
      <c r="BG157" s="149"/>
      <c r="BH157" s="149"/>
      <c r="BI157" s="149"/>
      <c r="BJ157" s="149"/>
      <c r="BK157" s="149"/>
      <c r="BL157" s="149"/>
      <c r="BM157" s="149"/>
      <c r="BN157" s="149"/>
      <c r="BO157" s="149"/>
      <c r="BP157" s="149"/>
      <c r="BQ157" s="149"/>
      <c r="BR157" s="149"/>
      <c r="BS157" s="149"/>
      <c r="BT157" s="149"/>
      <c r="BU157" s="149"/>
      <c r="BV157" s="149"/>
      <c r="BW157" s="149"/>
      <c r="BX157" s="149"/>
      <c r="BY157" s="149"/>
      <c r="BZ157" s="149"/>
      <c r="CA157" s="149"/>
      <c r="CB157" s="149"/>
      <c r="CC157" s="149"/>
      <c r="CD157" s="149"/>
      <c r="CE157" s="149"/>
      <c r="CF157" s="149"/>
      <c r="CG157" s="149"/>
      <c r="CH157" s="149"/>
      <c r="CI157" s="149"/>
      <c r="CJ157" s="149"/>
      <c r="CK157" s="149"/>
      <c r="CL157" s="149"/>
      <c r="CM157" s="149"/>
      <c r="CN157" s="149"/>
      <c r="CO157" s="149"/>
      <c r="CP157" s="149"/>
      <c r="CQ157" s="149"/>
    </row>
    <row r="158" spans="1:95" s="148" customFormat="1" x14ac:dyDescent="0.35">
      <c r="A158" s="10" t="s">
        <v>274</v>
      </c>
      <c r="C158" s="149"/>
      <c r="D158" s="149"/>
      <c r="E158" s="149"/>
      <c r="F158" s="149">
        <f>F156/(SUM($F$64:F64))</f>
        <v>0.20206417112299466</v>
      </c>
      <c r="G158" s="149">
        <f>G156/(SUM($F$64:G64))</f>
        <v>0.29015932914046122</v>
      </c>
      <c r="H158" s="149">
        <f>H156/(SUM($F$64:H64))</f>
        <v>0.293250061591525</v>
      </c>
      <c r="I158" s="149">
        <f>I156/(SUM($F$64:I64))</f>
        <v>0.30074923144488364</v>
      </c>
      <c r="J158" s="149">
        <f>J156/(SUM($F$64:J64))</f>
        <v>0.315456553108727</v>
      </c>
      <c r="K158" s="149"/>
      <c r="L158" s="149"/>
      <c r="M158" s="149"/>
      <c r="N158" s="149"/>
      <c r="O158" s="149"/>
      <c r="P158" s="149"/>
      <c r="Q158" s="149"/>
      <c r="R158" s="149"/>
      <c r="S158" s="149"/>
      <c r="T158" s="149"/>
      <c r="U158" s="149"/>
      <c r="V158" s="149"/>
      <c r="W158" s="149"/>
      <c r="X158" s="149"/>
      <c r="Y158" s="149"/>
      <c r="Z158" s="149"/>
      <c r="AA158" s="149"/>
      <c r="AB158" s="149"/>
      <c r="AC158" s="149"/>
      <c r="AD158" s="149"/>
      <c r="AE158" s="149"/>
      <c r="AF158" s="149"/>
      <c r="AG158" s="149"/>
      <c r="AH158" s="149"/>
      <c r="AI158" s="149"/>
      <c r="AJ158" s="149"/>
      <c r="AK158" s="149"/>
      <c r="AL158" s="149"/>
      <c r="AM158" s="149"/>
      <c r="AN158" s="149"/>
      <c r="AO158" s="149"/>
      <c r="AP158" s="149"/>
      <c r="AQ158" s="149"/>
      <c r="AR158" s="149"/>
      <c r="AS158" s="149"/>
      <c r="AT158" s="149"/>
      <c r="AU158" s="149"/>
      <c r="AV158" s="149"/>
      <c r="AW158" s="149"/>
      <c r="AX158" s="149"/>
      <c r="AY158" s="149"/>
      <c r="AZ158" s="149"/>
      <c r="BA158" s="149"/>
      <c r="BB158" s="149"/>
      <c r="BC158" s="149"/>
      <c r="BD158" s="149"/>
      <c r="BE158" s="149"/>
      <c r="BF158" s="149"/>
      <c r="BG158" s="149"/>
      <c r="BH158" s="149"/>
      <c r="BI158" s="149"/>
      <c r="BJ158" s="149"/>
      <c r="BK158" s="149"/>
      <c r="BL158" s="149"/>
      <c r="BM158" s="149"/>
      <c r="BN158" s="149"/>
      <c r="BO158" s="149"/>
      <c r="BP158" s="149"/>
      <c r="BQ158" s="149"/>
      <c r="BR158" s="149"/>
      <c r="BS158" s="149"/>
      <c r="BT158" s="149"/>
      <c r="BU158" s="149"/>
      <c r="BV158" s="149"/>
      <c r="BW158" s="149"/>
      <c r="BX158" s="149"/>
      <c r="BY158" s="149"/>
      <c r="BZ158" s="149"/>
      <c r="CA158" s="149"/>
      <c r="CB158" s="149"/>
      <c r="CC158" s="149"/>
      <c r="CD158" s="149"/>
      <c r="CE158" s="149"/>
      <c r="CF158" s="149"/>
      <c r="CG158" s="149"/>
      <c r="CH158" s="149"/>
      <c r="CI158" s="149"/>
      <c r="CJ158" s="149"/>
      <c r="CK158" s="149"/>
      <c r="CL158" s="149"/>
      <c r="CM158" s="149"/>
      <c r="CN158" s="149"/>
      <c r="CO158" s="149"/>
      <c r="CP158" s="149"/>
      <c r="CQ158" s="149"/>
    </row>
    <row r="159" spans="1:95" s="148" customFormat="1" x14ac:dyDescent="0.35">
      <c r="A159" s="10"/>
      <c r="C159" s="149"/>
      <c r="D159" s="149"/>
      <c r="E159" s="149"/>
      <c r="F159" s="149"/>
      <c r="G159" s="149"/>
      <c r="H159" s="149"/>
      <c r="I159" s="149"/>
      <c r="J159" s="149"/>
      <c r="K159" s="149"/>
      <c r="L159" s="149"/>
      <c r="M159" s="149"/>
      <c r="N159" s="149"/>
      <c r="O159" s="149"/>
      <c r="P159" s="149"/>
      <c r="Q159" s="149"/>
      <c r="R159" s="149"/>
      <c r="S159" s="149"/>
      <c r="T159" s="149"/>
      <c r="U159" s="149"/>
      <c r="V159" s="149"/>
      <c r="W159" s="149"/>
      <c r="X159" s="149"/>
      <c r="Y159" s="149"/>
      <c r="Z159" s="149"/>
      <c r="AA159" s="149"/>
      <c r="AB159" s="149"/>
      <c r="AC159" s="149"/>
      <c r="AD159" s="149"/>
      <c r="AE159" s="149"/>
      <c r="AF159" s="149"/>
      <c r="AG159" s="149"/>
      <c r="AH159" s="149"/>
      <c r="AI159" s="149"/>
      <c r="AJ159" s="149"/>
      <c r="AK159" s="149"/>
      <c r="AL159" s="149"/>
      <c r="AM159" s="149"/>
      <c r="AN159" s="149"/>
      <c r="AO159" s="149"/>
      <c r="AP159" s="149"/>
      <c r="AQ159" s="149"/>
      <c r="AR159" s="149"/>
      <c r="AS159" s="149"/>
      <c r="AT159" s="149"/>
      <c r="AU159" s="149"/>
      <c r="AV159" s="149"/>
      <c r="AW159" s="149"/>
      <c r="AX159" s="149"/>
      <c r="AY159" s="149"/>
      <c r="AZ159" s="149"/>
      <c r="BA159" s="149"/>
      <c r="BB159" s="149"/>
      <c r="BC159" s="149"/>
      <c r="BD159" s="149"/>
      <c r="BE159" s="149"/>
      <c r="BF159" s="149"/>
      <c r="BG159" s="149"/>
      <c r="BH159" s="149"/>
      <c r="BI159" s="149"/>
      <c r="BJ159" s="149"/>
      <c r="BK159" s="149"/>
      <c r="BL159" s="149"/>
      <c r="BM159" s="149"/>
      <c r="BN159" s="149"/>
      <c r="BO159" s="149"/>
      <c r="BP159" s="149"/>
      <c r="BQ159" s="149"/>
      <c r="BR159" s="149"/>
      <c r="BS159" s="149"/>
      <c r="BT159" s="149"/>
      <c r="BU159" s="149"/>
      <c r="BV159" s="149"/>
      <c r="BW159" s="149"/>
      <c r="BX159" s="149"/>
      <c r="BY159" s="149"/>
      <c r="BZ159" s="149"/>
      <c r="CA159" s="149"/>
      <c r="CB159" s="149"/>
      <c r="CC159" s="149"/>
      <c r="CD159" s="149"/>
      <c r="CE159" s="149"/>
      <c r="CF159" s="149"/>
      <c r="CG159" s="149"/>
      <c r="CH159" s="149"/>
      <c r="CI159" s="149"/>
      <c r="CJ159" s="149"/>
      <c r="CK159" s="149"/>
      <c r="CL159" s="149"/>
      <c r="CM159" s="149"/>
      <c r="CN159" s="149"/>
      <c r="CO159" s="149"/>
      <c r="CP159" s="149"/>
      <c r="CQ159" s="149"/>
    </row>
    <row r="160" spans="1:95" x14ac:dyDescent="0.35">
      <c r="A160" s="38" t="s">
        <v>281</v>
      </c>
      <c r="B160" s="71"/>
      <c r="C160" s="70"/>
      <c r="D160" s="70"/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70"/>
      <c r="U160" s="70"/>
      <c r="V160" s="70"/>
      <c r="W160" s="70"/>
      <c r="X160" s="70"/>
      <c r="Y160" s="70"/>
      <c r="Z160" s="70"/>
      <c r="AA160" s="70"/>
      <c r="AB160" s="70"/>
      <c r="AC160" s="70"/>
      <c r="AD160" s="70"/>
      <c r="AE160" s="70"/>
      <c r="AF160" s="70"/>
      <c r="AG160" s="70"/>
      <c r="AH160" s="70"/>
      <c r="AI160" s="70"/>
      <c r="AJ160" s="70"/>
      <c r="AK160" s="70"/>
      <c r="AL160" s="70"/>
      <c r="AM160" s="70"/>
      <c r="AN160" s="70"/>
      <c r="AO160" s="70"/>
      <c r="AP160" s="70"/>
      <c r="AQ160" s="70"/>
      <c r="AR160" s="70"/>
      <c r="AS160" s="70"/>
      <c r="AT160" s="70"/>
      <c r="AU160" s="70"/>
      <c r="AV160" s="70"/>
      <c r="AW160" s="70"/>
      <c r="AX160" s="70"/>
      <c r="AY160" s="70"/>
      <c r="AZ160" s="70"/>
      <c r="BA160" s="70"/>
      <c r="BB160" s="70"/>
      <c r="BC160" s="70"/>
      <c r="BD160" s="70"/>
      <c r="BE160" s="70"/>
      <c r="BF160" s="70"/>
      <c r="BG160" s="70"/>
      <c r="BH160" s="70"/>
      <c r="BI160" s="70"/>
      <c r="BJ160" s="70"/>
      <c r="BK160" s="70"/>
      <c r="BL160" s="70"/>
      <c r="BM160" s="70"/>
      <c r="BN160" s="70"/>
      <c r="BO160" s="70"/>
      <c r="BP160" s="70"/>
      <c r="BQ160" s="70"/>
      <c r="BR160" s="70"/>
      <c r="BS160" s="70"/>
      <c r="BT160" s="70"/>
      <c r="BU160" s="70"/>
      <c r="BV160" s="70"/>
      <c r="BW160" s="70"/>
      <c r="BX160" s="70"/>
      <c r="BY160" s="70"/>
      <c r="BZ160" s="70"/>
      <c r="CA160" s="70"/>
      <c r="CB160" s="70"/>
      <c r="CC160" s="70"/>
      <c r="CD160" s="70"/>
      <c r="CE160" s="70"/>
      <c r="CF160" s="70"/>
      <c r="CG160" s="70"/>
      <c r="CH160" s="70"/>
      <c r="CI160" s="70"/>
      <c r="CJ160" s="70"/>
      <c r="CK160" s="70"/>
      <c r="CL160" s="70"/>
      <c r="CM160" s="70"/>
      <c r="CN160" s="70"/>
      <c r="CO160" s="70"/>
      <c r="CP160" s="70"/>
      <c r="CQ160" s="70"/>
    </row>
    <row r="161" spans="1:94" s="65" customFormat="1" x14ac:dyDescent="0.35">
      <c r="A161" s="65" t="s">
        <v>63</v>
      </c>
    </row>
    <row r="162" spans="1:94" s="65" customFormat="1" x14ac:dyDescent="0.35">
      <c r="A162" s="38" t="s">
        <v>268</v>
      </c>
    </row>
    <row r="163" spans="1:94" s="65" customFormat="1" x14ac:dyDescent="0.35"/>
    <row r="164" spans="1:94" s="66" customFormat="1" x14ac:dyDescent="0.35">
      <c r="A164" s="39"/>
      <c r="B164" s="40"/>
      <c r="C164" s="40" t="str">
        <f>C5</f>
        <v>Audited</v>
      </c>
      <c r="D164" s="40" t="str">
        <f>D5</f>
        <v>Audited</v>
      </c>
      <c r="F164" s="40" t="str">
        <f t="shared" ref="F164:Q164" si="256">F5</f>
        <v>Projected</v>
      </c>
      <c r="G164" s="40" t="str">
        <f t="shared" si="256"/>
        <v>Projected</v>
      </c>
      <c r="H164" s="40" t="str">
        <f t="shared" si="256"/>
        <v>Projected</v>
      </c>
      <c r="I164" s="40" t="str">
        <f t="shared" si="256"/>
        <v>Projected</v>
      </c>
      <c r="J164" s="40" t="str">
        <f t="shared" si="256"/>
        <v>Projected</v>
      </c>
      <c r="K164" s="40" t="str">
        <f t="shared" si="256"/>
        <v>Projected</v>
      </c>
      <c r="L164" s="40" t="str">
        <f t="shared" si="256"/>
        <v>Projected</v>
      </c>
      <c r="M164" s="40" t="str">
        <f t="shared" si="256"/>
        <v>Projected</v>
      </c>
      <c r="N164" s="40" t="str">
        <f t="shared" si="256"/>
        <v>Projected</v>
      </c>
      <c r="O164" s="40" t="str">
        <f t="shared" si="256"/>
        <v>Projected</v>
      </c>
      <c r="P164" s="40" t="str">
        <f t="shared" si="256"/>
        <v>Projected</v>
      </c>
      <c r="Q164" s="40" t="str">
        <f t="shared" si="256"/>
        <v>Projected</v>
      </c>
      <c r="S164" s="40" t="str">
        <f>S5</f>
        <v>Audited</v>
      </c>
      <c r="T164" s="40"/>
      <c r="U164" s="40" t="str">
        <f t="shared" ref="U164:AF164" si="257">U5</f>
        <v>Projected</v>
      </c>
      <c r="V164" s="40" t="str">
        <f t="shared" si="257"/>
        <v>Projected</v>
      </c>
      <c r="W164" s="40" t="str">
        <f t="shared" si="257"/>
        <v>Projected</v>
      </c>
      <c r="X164" s="40" t="str">
        <f t="shared" si="257"/>
        <v>Projected</v>
      </c>
      <c r="Y164" s="40" t="str">
        <f t="shared" si="257"/>
        <v>Projected</v>
      </c>
      <c r="Z164" s="40" t="str">
        <f t="shared" si="257"/>
        <v>Projected</v>
      </c>
      <c r="AA164" s="40" t="str">
        <f t="shared" si="257"/>
        <v>Projected</v>
      </c>
      <c r="AB164" s="40" t="str">
        <f t="shared" si="257"/>
        <v>Projected</v>
      </c>
      <c r="AC164" s="40" t="str">
        <f t="shared" si="257"/>
        <v>Projected</v>
      </c>
      <c r="AD164" s="40" t="str">
        <f t="shared" si="257"/>
        <v>Projected</v>
      </c>
      <c r="AE164" s="40" t="str">
        <f t="shared" si="257"/>
        <v>Projected</v>
      </c>
      <c r="AF164" s="40" t="str">
        <f t="shared" si="257"/>
        <v>Projected</v>
      </c>
      <c r="AH164" s="40" t="str">
        <f>AH5</f>
        <v>Projected</v>
      </c>
      <c r="AJ164" s="40" t="str">
        <f t="shared" ref="AJ164:AU164" si="258">AJ5</f>
        <v>Projected</v>
      </c>
      <c r="AK164" s="40" t="str">
        <f t="shared" si="258"/>
        <v>Projected</v>
      </c>
      <c r="AL164" s="40" t="str">
        <f t="shared" si="258"/>
        <v>Projected</v>
      </c>
      <c r="AM164" s="40" t="str">
        <f t="shared" si="258"/>
        <v>Projected</v>
      </c>
      <c r="AN164" s="40" t="str">
        <f t="shared" si="258"/>
        <v>Projected</v>
      </c>
      <c r="AO164" s="40" t="str">
        <f t="shared" si="258"/>
        <v>Projected</v>
      </c>
      <c r="AP164" s="40" t="str">
        <f t="shared" si="258"/>
        <v>Projected</v>
      </c>
      <c r="AQ164" s="40" t="str">
        <f t="shared" si="258"/>
        <v>Projected</v>
      </c>
      <c r="AR164" s="40" t="str">
        <f t="shared" si="258"/>
        <v>Projected</v>
      </c>
      <c r="AS164" s="40" t="str">
        <f t="shared" si="258"/>
        <v>Projected</v>
      </c>
      <c r="AT164" s="40" t="str">
        <f t="shared" si="258"/>
        <v>Projected</v>
      </c>
      <c r="AU164" s="40" t="str">
        <f t="shared" si="258"/>
        <v>Projected</v>
      </c>
      <c r="AW164" s="40" t="str">
        <f>AW5</f>
        <v>Projected</v>
      </c>
      <c r="AY164" s="40" t="str">
        <f t="shared" ref="AY164:BJ164" si="259">AY5</f>
        <v>Projected</v>
      </c>
      <c r="AZ164" s="40" t="str">
        <f t="shared" si="259"/>
        <v>Projected</v>
      </c>
      <c r="BA164" s="40" t="str">
        <f t="shared" si="259"/>
        <v>Projected</v>
      </c>
      <c r="BB164" s="40" t="str">
        <f t="shared" si="259"/>
        <v>Projected</v>
      </c>
      <c r="BC164" s="40" t="str">
        <f t="shared" si="259"/>
        <v>Projected</v>
      </c>
      <c r="BD164" s="40" t="str">
        <f t="shared" si="259"/>
        <v>Projected</v>
      </c>
      <c r="BE164" s="40" t="str">
        <f t="shared" si="259"/>
        <v>Projected</v>
      </c>
      <c r="BF164" s="40" t="str">
        <f t="shared" si="259"/>
        <v>Projected</v>
      </c>
      <c r="BG164" s="40" t="str">
        <f t="shared" si="259"/>
        <v>Projected</v>
      </c>
      <c r="BH164" s="40" t="str">
        <f t="shared" si="259"/>
        <v>Projected</v>
      </c>
      <c r="BI164" s="40" t="str">
        <f t="shared" si="259"/>
        <v>Projected</v>
      </c>
      <c r="BJ164" s="40" t="str">
        <f t="shared" si="259"/>
        <v>Projected</v>
      </c>
      <c r="BL164" s="40" t="str">
        <f>BL5</f>
        <v>Projected</v>
      </c>
      <c r="BN164" s="40" t="str">
        <f t="shared" ref="BN164:BY164" si="260">BN5</f>
        <v>Projected</v>
      </c>
      <c r="BO164" s="40" t="str">
        <f t="shared" si="260"/>
        <v>Projected</v>
      </c>
      <c r="BP164" s="40" t="str">
        <f t="shared" si="260"/>
        <v>Projected</v>
      </c>
      <c r="BQ164" s="40" t="str">
        <f t="shared" si="260"/>
        <v>Projected</v>
      </c>
      <c r="BR164" s="40" t="str">
        <f t="shared" si="260"/>
        <v>Projected</v>
      </c>
      <c r="BS164" s="40" t="str">
        <f t="shared" si="260"/>
        <v>Projected</v>
      </c>
      <c r="BT164" s="40" t="str">
        <f t="shared" si="260"/>
        <v>Projected</v>
      </c>
      <c r="BU164" s="40" t="str">
        <f t="shared" si="260"/>
        <v>Projected</v>
      </c>
      <c r="BV164" s="40" t="str">
        <f t="shared" si="260"/>
        <v>Projected</v>
      </c>
      <c r="BW164" s="40" t="str">
        <f t="shared" si="260"/>
        <v>Projected</v>
      </c>
      <c r="BX164" s="40" t="str">
        <f t="shared" si="260"/>
        <v>Projected</v>
      </c>
      <c r="BY164" s="40" t="str">
        <f t="shared" si="260"/>
        <v>Projected</v>
      </c>
      <c r="CA164" s="40" t="str">
        <f>CA5</f>
        <v>Projected</v>
      </c>
      <c r="CC164" s="40" t="str">
        <f t="shared" ref="CC164:CN164" si="261">CC5</f>
        <v>Projected</v>
      </c>
      <c r="CD164" s="40" t="str">
        <f t="shared" si="261"/>
        <v>Projected</v>
      </c>
      <c r="CE164" s="40" t="str">
        <f t="shared" si="261"/>
        <v>Projected</v>
      </c>
      <c r="CF164" s="40" t="str">
        <f t="shared" si="261"/>
        <v>Projected</v>
      </c>
      <c r="CG164" s="40" t="str">
        <f t="shared" si="261"/>
        <v>Projected</v>
      </c>
      <c r="CH164" s="40" t="str">
        <f t="shared" si="261"/>
        <v>Projected</v>
      </c>
      <c r="CI164" s="40" t="str">
        <f t="shared" si="261"/>
        <v>Projected</v>
      </c>
      <c r="CJ164" s="40" t="str">
        <f t="shared" si="261"/>
        <v>Projected</v>
      </c>
      <c r="CK164" s="40" t="str">
        <f t="shared" si="261"/>
        <v>Projected</v>
      </c>
      <c r="CL164" s="40" t="str">
        <f t="shared" si="261"/>
        <v>Projected</v>
      </c>
      <c r="CM164" s="40" t="str">
        <f t="shared" si="261"/>
        <v>Projected</v>
      </c>
      <c r="CN164" s="40" t="str">
        <f t="shared" si="261"/>
        <v>Projected</v>
      </c>
      <c r="CP164" s="40" t="str">
        <f>CP5</f>
        <v>Projected</v>
      </c>
    </row>
    <row r="165" spans="1:94" s="67" customFormat="1" x14ac:dyDescent="0.35">
      <c r="A165" s="39"/>
      <c r="B165" s="40"/>
      <c r="C165" s="40" t="s">
        <v>36</v>
      </c>
      <c r="D165" s="40" t="s">
        <v>36</v>
      </c>
      <c r="F165" s="40" t="str">
        <f t="shared" ref="F165:Q165" si="262">F6</f>
        <v>January</v>
      </c>
      <c r="G165" s="40" t="str">
        <f t="shared" si="262"/>
        <v>February</v>
      </c>
      <c r="H165" s="40" t="str">
        <f t="shared" si="262"/>
        <v>March</v>
      </c>
      <c r="I165" s="40" t="str">
        <f t="shared" si="262"/>
        <v>April</v>
      </c>
      <c r="J165" s="40" t="str">
        <f t="shared" si="262"/>
        <v>May</v>
      </c>
      <c r="K165" s="40" t="str">
        <f t="shared" si="262"/>
        <v>June</v>
      </c>
      <c r="L165" s="40" t="str">
        <f t="shared" si="262"/>
        <v>July</v>
      </c>
      <c r="M165" s="40" t="str">
        <f t="shared" si="262"/>
        <v>August</v>
      </c>
      <c r="N165" s="40" t="str">
        <f t="shared" si="262"/>
        <v>September</v>
      </c>
      <c r="O165" s="40" t="str">
        <f t="shared" si="262"/>
        <v>October</v>
      </c>
      <c r="P165" s="40" t="str">
        <f t="shared" si="262"/>
        <v>November</v>
      </c>
      <c r="Q165" s="40" t="str">
        <f t="shared" si="262"/>
        <v>December</v>
      </c>
      <c r="S165" s="40" t="str">
        <f>S6</f>
        <v>Annual</v>
      </c>
      <c r="T165" s="40"/>
      <c r="U165" s="40" t="str">
        <f t="shared" ref="U165:AF165" si="263">U6</f>
        <v>January</v>
      </c>
      <c r="V165" s="40" t="str">
        <f t="shared" si="263"/>
        <v>February</v>
      </c>
      <c r="W165" s="40" t="str">
        <f t="shared" si="263"/>
        <v>March</v>
      </c>
      <c r="X165" s="40" t="str">
        <f t="shared" si="263"/>
        <v>April</v>
      </c>
      <c r="Y165" s="40" t="str">
        <f t="shared" si="263"/>
        <v>May</v>
      </c>
      <c r="Z165" s="40" t="str">
        <f t="shared" si="263"/>
        <v>June</v>
      </c>
      <c r="AA165" s="40" t="str">
        <f t="shared" si="263"/>
        <v>July</v>
      </c>
      <c r="AB165" s="40" t="str">
        <f t="shared" si="263"/>
        <v>August</v>
      </c>
      <c r="AC165" s="40" t="str">
        <f t="shared" si="263"/>
        <v>September</v>
      </c>
      <c r="AD165" s="40" t="str">
        <f t="shared" si="263"/>
        <v>October</v>
      </c>
      <c r="AE165" s="40" t="str">
        <f t="shared" si="263"/>
        <v>November</v>
      </c>
      <c r="AF165" s="40" t="str">
        <f t="shared" si="263"/>
        <v>December</v>
      </c>
      <c r="AH165" s="40" t="str">
        <f>AH6</f>
        <v>Annual</v>
      </c>
      <c r="AJ165" s="40" t="str">
        <f t="shared" ref="AJ165:AU165" si="264">AJ6</f>
        <v>January</v>
      </c>
      <c r="AK165" s="40" t="str">
        <f t="shared" si="264"/>
        <v>February</v>
      </c>
      <c r="AL165" s="40" t="str">
        <f t="shared" si="264"/>
        <v>March</v>
      </c>
      <c r="AM165" s="40" t="str">
        <f t="shared" si="264"/>
        <v>April</v>
      </c>
      <c r="AN165" s="40" t="str">
        <f t="shared" si="264"/>
        <v>May</v>
      </c>
      <c r="AO165" s="40" t="str">
        <f t="shared" si="264"/>
        <v>June</v>
      </c>
      <c r="AP165" s="40" t="str">
        <f t="shared" si="264"/>
        <v>July</v>
      </c>
      <c r="AQ165" s="40" t="str">
        <f t="shared" si="264"/>
        <v>August</v>
      </c>
      <c r="AR165" s="40" t="str">
        <f t="shared" si="264"/>
        <v>September</v>
      </c>
      <c r="AS165" s="40" t="str">
        <f t="shared" si="264"/>
        <v>October</v>
      </c>
      <c r="AT165" s="40" t="str">
        <f t="shared" si="264"/>
        <v>November</v>
      </c>
      <c r="AU165" s="40" t="str">
        <f t="shared" si="264"/>
        <v>December</v>
      </c>
      <c r="AW165" s="40" t="str">
        <f>AW6</f>
        <v>Annual</v>
      </c>
      <c r="AY165" s="40" t="str">
        <f t="shared" ref="AY165:BJ165" si="265">AY6</f>
        <v>January</v>
      </c>
      <c r="AZ165" s="40" t="str">
        <f t="shared" si="265"/>
        <v>February</v>
      </c>
      <c r="BA165" s="40" t="str">
        <f t="shared" si="265"/>
        <v>March</v>
      </c>
      <c r="BB165" s="40" t="str">
        <f t="shared" si="265"/>
        <v>April</v>
      </c>
      <c r="BC165" s="40" t="str">
        <f t="shared" si="265"/>
        <v>May</v>
      </c>
      <c r="BD165" s="40" t="str">
        <f t="shared" si="265"/>
        <v>June</v>
      </c>
      <c r="BE165" s="40" t="str">
        <f t="shared" si="265"/>
        <v>July</v>
      </c>
      <c r="BF165" s="40" t="str">
        <f t="shared" si="265"/>
        <v>August</v>
      </c>
      <c r="BG165" s="40" t="str">
        <f t="shared" si="265"/>
        <v>September</v>
      </c>
      <c r="BH165" s="40" t="str">
        <f t="shared" si="265"/>
        <v>October</v>
      </c>
      <c r="BI165" s="40" t="str">
        <f t="shared" si="265"/>
        <v>November</v>
      </c>
      <c r="BJ165" s="40" t="str">
        <f t="shared" si="265"/>
        <v>December</v>
      </c>
      <c r="BL165" s="40" t="str">
        <f>BL6</f>
        <v>Annual</v>
      </c>
      <c r="BN165" s="40" t="str">
        <f t="shared" ref="BN165:BY165" si="266">BN6</f>
        <v>January</v>
      </c>
      <c r="BO165" s="40" t="str">
        <f t="shared" si="266"/>
        <v>February</v>
      </c>
      <c r="BP165" s="40" t="str">
        <f t="shared" si="266"/>
        <v>March</v>
      </c>
      <c r="BQ165" s="40" t="str">
        <f t="shared" si="266"/>
        <v>April</v>
      </c>
      <c r="BR165" s="40" t="str">
        <f t="shared" si="266"/>
        <v>May</v>
      </c>
      <c r="BS165" s="40" t="str">
        <f t="shared" si="266"/>
        <v>June</v>
      </c>
      <c r="BT165" s="40" t="str">
        <f t="shared" si="266"/>
        <v>July</v>
      </c>
      <c r="BU165" s="40" t="str">
        <f t="shared" si="266"/>
        <v>August</v>
      </c>
      <c r="BV165" s="40" t="str">
        <f t="shared" si="266"/>
        <v>September</v>
      </c>
      <c r="BW165" s="40" t="str">
        <f t="shared" si="266"/>
        <v>October</v>
      </c>
      <c r="BX165" s="40" t="str">
        <f t="shared" si="266"/>
        <v>November</v>
      </c>
      <c r="BY165" s="40" t="str">
        <f t="shared" si="266"/>
        <v>December</v>
      </c>
      <c r="CA165" s="40" t="str">
        <f>CA6</f>
        <v>Annual</v>
      </c>
      <c r="CC165" s="40" t="str">
        <f t="shared" ref="CC165:CN165" si="267">CC6</f>
        <v>January</v>
      </c>
      <c r="CD165" s="40" t="str">
        <f t="shared" si="267"/>
        <v>February</v>
      </c>
      <c r="CE165" s="40" t="str">
        <f t="shared" si="267"/>
        <v>March</v>
      </c>
      <c r="CF165" s="40" t="str">
        <f t="shared" si="267"/>
        <v>April</v>
      </c>
      <c r="CG165" s="40" t="str">
        <f t="shared" si="267"/>
        <v>May</v>
      </c>
      <c r="CH165" s="40" t="str">
        <f t="shared" si="267"/>
        <v>June</v>
      </c>
      <c r="CI165" s="40" t="str">
        <f t="shared" si="267"/>
        <v>July</v>
      </c>
      <c r="CJ165" s="40" t="str">
        <f t="shared" si="267"/>
        <v>August</v>
      </c>
      <c r="CK165" s="40" t="str">
        <f t="shared" si="267"/>
        <v>September</v>
      </c>
      <c r="CL165" s="40" t="str">
        <f t="shared" si="267"/>
        <v>October</v>
      </c>
      <c r="CM165" s="40" t="str">
        <f t="shared" si="267"/>
        <v>November</v>
      </c>
      <c r="CN165" s="40" t="str">
        <f t="shared" si="267"/>
        <v>December</v>
      </c>
      <c r="CP165" s="40" t="str">
        <f>CP6</f>
        <v>Annual</v>
      </c>
    </row>
    <row r="166" spans="1:94" s="68" customFormat="1" x14ac:dyDescent="0.35">
      <c r="A166" s="41"/>
      <c r="B166" s="42"/>
      <c r="C166" s="42" t="s">
        <v>37</v>
      </c>
      <c r="D166" s="41">
        <f>D7</f>
        <v>2018</v>
      </c>
      <c r="F166" s="41">
        <f t="shared" ref="F166:Q166" si="268">F7</f>
        <v>2019</v>
      </c>
      <c r="G166" s="41">
        <f t="shared" si="268"/>
        <v>2019</v>
      </c>
      <c r="H166" s="41">
        <f t="shared" si="268"/>
        <v>2019</v>
      </c>
      <c r="I166" s="41">
        <f t="shared" si="268"/>
        <v>2019</v>
      </c>
      <c r="J166" s="41">
        <f t="shared" si="268"/>
        <v>2019</v>
      </c>
      <c r="K166" s="41">
        <f t="shared" si="268"/>
        <v>2019</v>
      </c>
      <c r="L166" s="41">
        <f t="shared" si="268"/>
        <v>2019</v>
      </c>
      <c r="M166" s="41">
        <f t="shared" si="268"/>
        <v>2019</v>
      </c>
      <c r="N166" s="41">
        <f t="shared" si="268"/>
        <v>2019</v>
      </c>
      <c r="O166" s="41">
        <f t="shared" si="268"/>
        <v>2019</v>
      </c>
      <c r="P166" s="41">
        <f t="shared" si="268"/>
        <v>2019</v>
      </c>
      <c r="Q166" s="41">
        <f t="shared" si="268"/>
        <v>2019</v>
      </c>
      <c r="S166" s="41">
        <f>S7</f>
        <v>2019</v>
      </c>
      <c r="T166" s="41"/>
      <c r="U166" s="41">
        <f t="shared" ref="U166:AF166" si="269">U7</f>
        <v>2020</v>
      </c>
      <c r="V166" s="41">
        <f t="shared" si="269"/>
        <v>2020</v>
      </c>
      <c r="W166" s="41">
        <f t="shared" si="269"/>
        <v>2020</v>
      </c>
      <c r="X166" s="41">
        <f t="shared" si="269"/>
        <v>2020</v>
      </c>
      <c r="Y166" s="41">
        <f t="shared" si="269"/>
        <v>2020</v>
      </c>
      <c r="Z166" s="41">
        <f t="shared" si="269"/>
        <v>2020</v>
      </c>
      <c r="AA166" s="41">
        <f t="shared" si="269"/>
        <v>2020</v>
      </c>
      <c r="AB166" s="41">
        <f t="shared" si="269"/>
        <v>2020</v>
      </c>
      <c r="AC166" s="41">
        <f t="shared" si="269"/>
        <v>2020</v>
      </c>
      <c r="AD166" s="41">
        <f t="shared" si="269"/>
        <v>2020</v>
      </c>
      <c r="AE166" s="41">
        <f t="shared" si="269"/>
        <v>2020</v>
      </c>
      <c r="AF166" s="41">
        <f t="shared" si="269"/>
        <v>2020</v>
      </c>
      <c r="AH166" s="41">
        <f>AH7</f>
        <v>2020</v>
      </c>
      <c r="AJ166" s="41">
        <f t="shared" ref="AJ166:AU166" si="270">AJ7</f>
        <v>2021</v>
      </c>
      <c r="AK166" s="41">
        <f t="shared" si="270"/>
        <v>2021</v>
      </c>
      <c r="AL166" s="41">
        <f t="shared" si="270"/>
        <v>2021</v>
      </c>
      <c r="AM166" s="41">
        <f t="shared" si="270"/>
        <v>2021</v>
      </c>
      <c r="AN166" s="41">
        <f t="shared" si="270"/>
        <v>2021</v>
      </c>
      <c r="AO166" s="41">
        <f t="shared" si="270"/>
        <v>2021</v>
      </c>
      <c r="AP166" s="41">
        <f t="shared" si="270"/>
        <v>2021</v>
      </c>
      <c r="AQ166" s="41">
        <f t="shared" si="270"/>
        <v>2021</v>
      </c>
      <c r="AR166" s="41">
        <f t="shared" si="270"/>
        <v>2021</v>
      </c>
      <c r="AS166" s="41">
        <f t="shared" si="270"/>
        <v>2021</v>
      </c>
      <c r="AT166" s="41">
        <f t="shared" si="270"/>
        <v>2021</v>
      </c>
      <c r="AU166" s="41">
        <f t="shared" si="270"/>
        <v>2021</v>
      </c>
      <c r="AW166" s="41">
        <f>AW7</f>
        <v>2021</v>
      </c>
      <c r="AY166" s="41">
        <f t="shared" ref="AY166:BJ166" si="271">AY7</f>
        <v>2022</v>
      </c>
      <c r="AZ166" s="41">
        <f t="shared" si="271"/>
        <v>2022</v>
      </c>
      <c r="BA166" s="41">
        <f t="shared" si="271"/>
        <v>2022</v>
      </c>
      <c r="BB166" s="41">
        <f t="shared" si="271"/>
        <v>2022</v>
      </c>
      <c r="BC166" s="41">
        <f t="shared" si="271"/>
        <v>2022</v>
      </c>
      <c r="BD166" s="41">
        <f t="shared" si="271"/>
        <v>2022</v>
      </c>
      <c r="BE166" s="41">
        <f t="shared" si="271"/>
        <v>2022</v>
      </c>
      <c r="BF166" s="41">
        <f t="shared" si="271"/>
        <v>2022</v>
      </c>
      <c r="BG166" s="41">
        <f t="shared" si="271"/>
        <v>2022</v>
      </c>
      <c r="BH166" s="41">
        <f t="shared" si="271"/>
        <v>2022</v>
      </c>
      <c r="BI166" s="41">
        <f t="shared" si="271"/>
        <v>2022</v>
      </c>
      <c r="BJ166" s="41">
        <f t="shared" si="271"/>
        <v>2022</v>
      </c>
      <c r="BL166" s="41">
        <f>BL7</f>
        <v>2022</v>
      </c>
      <c r="BN166" s="41">
        <f t="shared" ref="BN166:BY166" si="272">BN7</f>
        <v>2023</v>
      </c>
      <c r="BO166" s="41">
        <f t="shared" si="272"/>
        <v>2023</v>
      </c>
      <c r="BP166" s="41">
        <f t="shared" si="272"/>
        <v>2023</v>
      </c>
      <c r="BQ166" s="41">
        <f t="shared" si="272"/>
        <v>2023</v>
      </c>
      <c r="BR166" s="41">
        <f t="shared" si="272"/>
        <v>2023</v>
      </c>
      <c r="BS166" s="41">
        <f t="shared" si="272"/>
        <v>2023</v>
      </c>
      <c r="BT166" s="41">
        <f t="shared" si="272"/>
        <v>2023</v>
      </c>
      <c r="BU166" s="41">
        <f t="shared" si="272"/>
        <v>2023</v>
      </c>
      <c r="BV166" s="41">
        <f t="shared" si="272"/>
        <v>2023</v>
      </c>
      <c r="BW166" s="41">
        <f t="shared" si="272"/>
        <v>2023</v>
      </c>
      <c r="BX166" s="41">
        <f t="shared" si="272"/>
        <v>2023</v>
      </c>
      <c r="BY166" s="41">
        <f t="shared" si="272"/>
        <v>2023</v>
      </c>
      <c r="CA166" s="41">
        <f>CA7</f>
        <v>2023</v>
      </c>
      <c r="CC166" s="41">
        <f t="shared" ref="CC166:CN166" si="273">CC7</f>
        <v>2024</v>
      </c>
      <c r="CD166" s="41">
        <f t="shared" si="273"/>
        <v>2024</v>
      </c>
      <c r="CE166" s="41">
        <f t="shared" si="273"/>
        <v>2024</v>
      </c>
      <c r="CF166" s="41">
        <f t="shared" si="273"/>
        <v>2024</v>
      </c>
      <c r="CG166" s="41">
        <f t="shared" si="273"/>
        <v>2024</v>
      </c>
      <c r="CH166" s="41">
        <f t="shared" si="273"/>
        <v>2024</v>
      </c>
      <c r="CI166" s="41">
        <f t="shared" si="273"/>
        <v>2024</v>
      </c>
      <c r="CJ166" s="41">
        <f t="shared" si="273"/>
        <v>2024</v>
      </c>
      <c r="CK166" s="41">
        <f t="shared" si="273"/>
        <v>2024</v>
      </c>
      <c r="CL166" s="41">
        <f t="shared" si="273"/>
        <v>2024</v>
      </c>
      <c r="CM166" s="41">
        <f t="shared" si="273"/>
        <v>2024</v>
      </c>
      <c r="CN166" s="41">
        <f t="shared" si="273"/>
        <v>2024</v>
      </c>
      <c r="CP166" s="41">
        <f>CP7</f>
        <v>2024</v>
      </c>
    </row>
    <row r="167" spans="1:94" s="47" customFormat="1" x14ac:dyDescent="0.35"/>
    <row r="168" spans="1:94" s="47" customFormat="1" x14ac:dyDescent="0.35">
      <c r="A168" s="65" t="s">
        <v>64</v>
      </c>
    </row>
    <row r="169" spans="1:94" s="47" customFormat="1" x14ac:dyDescent="0.35"/>
    <row r="170" spans="1:94" s="47" customFormat="1" x14ac:dyDescent="0.35">
      <c r="A170" s="47" t="s">
        <v>65</v>
      </c>
      <c r="C170" s="55">
        <f>C97</f>
        <v>5629092.4068749994</v>
      </c>
      <c r="D170" s="55">
        <f>D97</f>
        <v>4010554.0518749999</v>
      </c>
      <c r="F170" s="55">
        <f t="shared" ref="F170:Q170" si="274">F97</f>
        <v>91878.197249999997</v>
      </c>
      <c r="G170" s="55">
        <f t="shared" si="274"/>
        <v>399040.53315000003</v>
      </c>
      <c r="H170" s="55">
        <f t="shared" si="274"/>
        <v>275164.34609999997</v>
      </c>
      <c r="I170" s="55">
        <f t="shared" si="274"/>
        <v>347752.8873</v>
      </c>
      <c r="J170" s="55">
        <f t="shared" si="274"/>
        <v>569345.13404999999</v>
      </c>
      <c r="K170" s="55">
        <f t="shared" si="274"/>
        <v>566790.62685</v>
      </c>
      <c r="L170" s="55">
        <f t="shared" si="274"/>
        <v>508701.90839999996</v>
      </c>
      <c r="M170" s="55">
        <f t="shared" si="274"/>
        <v>349954.83705000003</v>
      </c>
      <c r="N170" s="55">
        <f t="shared" si="274"/>
        <v>348760.5282</v>
      </c>
      <c r="O170" s="55">
        <f t="shared" si="274"/>
        <v>347814.83309999999</v>
      </c>
      <c r="P170" s="55">
        <f t="shared" si="274"/>
        <v>156693.08444999999</v>
      </c>
      <c r="Q170" s="55">
        <f t="shared" si="274"/>
        <v>79442.886599999998</v>
      </c>
      <c r="S170" s="55">
        <f>SUM(F170:Q170)</f>
        <v>4041339.8025000002</v>
      </c>
      <c r="T170" s="55"/>
      <c r="U170" s="55">
        <f t="shared" ref="U170:AF170" si="275">U97</f>
        <v>133741.99413990829</v>
      </c>
      <c r="V170" s="55">
        <f t="shared" si="275"/>
        <v>461045.20597568818</v>
      </c>
      <c r="W170" s="55">
        <f t="shared" si="275"/>
        <v>334866.61726513761</v>
      </c>
      <c r="X170" s="55">
        <f t="shared" si="275"/>
        <v>408770.81655688083</v>
      </c>
      <c r="Y170" s="55">
        <f t="shared" si="275"/>
        <v>649919.60210504592</v>
      </c>
      <c r="Z170" s="55">
        <f t="shared" si="275"/>
        <v>647365.09490504581</v>
      </c>
      <c r="AA170" s="55">
        <f t="shared" si="275"/>
        <v>568358.26836330281</v>
      </c>
      <c r="AB170" s="55">
        <f t="shared" si="275"/>
        <v>395208.85178394505</v>
      </c>
      <c r="AC170" s="55">
        <f t="shared" si="275"/>
        <v>394014.54293394502</v>
      </c>
      <c r="AD170" s="55">
        <f t="shared" si="275"/>
        <v>393068.84783394507</v>
      </c>
      <c r="AE170" s="55">
        <f t="shared" si="275"/>
        <v>184108.62490871569</v>
      </c>
      <c r="AF170" s="55">
        <f t="shared" si="275"/>
        <v>105707.22622844041</v>
      </c>
      <c r="AH170" s="55">
        <f>SUM(U170:AF170)</f>
        <v>4676175.693</v>
      </c>
      <c r="AJ170" s="55">
        <f t="shared" ref="AJ170:AU170" si="276">AJ97</f>
        <v>148491.40623440372</v>
      </c>
      <c r="AK170" s="55">
        <f t="shared" si="276"/>
        <v>492279.25511697249</v>
      </c>
      <c r="AL170" s="55">
        <f t="shared" si="276"/>
        <v>360027.37907339446</v>
      </c>
      <c r="AM170" s="55">
        <f t="shared" si="276"/>
        <v>437402.0282697248</v>
      </c>
      <c r="AN170" s="55">
        <f t="shared" si="276"/>
        <v>689829.7760077985</v>
      </c>
      <c r="AO170" s="55">
        <f t="shared" si="276"/>
        <v>687275.26880779851</v>
      </c>
      <c r="AP170" s="55">
        <f t="shared" si="276"/>
        <v>604797.99236146791</v>
      </c>
      <c r="AQ170" s="55">
        <f t="shared" si="276"/>
        <v>422972.4510206423</v>
      </c>
      <c r="AR170" s="55">
        <f t="shared" si="276"/>
        <v>421778.14217064227</v>
      </c>
      <c r="AS170" s="55">
        <f t="shared" si="276"/>
        <v>420832.44707064232</v>
      </c>
      <c r="AT170" s="55">
        <f t="shared" si="276"/>
        <v>201460.87443165141</v>
      </c>
      <c r="AU170" s="55">
        <f t="shared" si="276"/>
        <v>120022.8320848624</v>
      </c>
      <c r="AW170" s="55">
        <f>SUM(AJ170:AU170)</f>
        <v>5007169.8526500007</v>
      </c>
      <c r="AY170" s="55">
        <f t="shared" ref="AY170:BJ170" si="277">AY97</f>
        <v>163978.28893362393</v>
      </c>
      <c r="AZ170" s="55">
        <f t="shared" si="277"/>
        <v>525075.0067153211</v>
      </c>
      <c r="BA170" s="55">
        <f t="shared" si="277"/>
        <v>386446.17897206428</v>
      </c>
      <c r="BB170" s="55">
        <f t="shared" si="277"/>
        <v>467464.80056821113</v>
      </c>
      <c r="BC170" s="55">
        <f t="shared" si="277"/>
        <v>731735.4586056883</v>
      </c>
      <c r="BD170" s="55">
        <f t="shared" si="277"/>
        <v>729180.95140568831</v>
      </c>
      <c r="BE170" s="55">
        <f t="shared" si="277"/>
        <v>643059.70255954156</v>
      </c>
      <c r="BF170" s="55">
        <f t="shared" si="277"/>
        <v>452124.23021917435</v>
      </c>
      <c r="BG170" s="55">
        <f t="shared" si="277"/>
        <v>450929.92136917438</v>
      </c>
      <c r="BH170" s="55">
        <f t="shared" si="277"/>
        <v>449984.22626917437</v>
      </c>
      <c r="BI170" s="55">
        <f t="shared" si="277"/>
        <v>219680.73643073399</v>
      </c>
      <c r="BJ170" s="55">
        <f t="shared" si="277"/>
        <v>135054.21823410556</v>
      </c>
      <c r="BL170" s="55">
        <f>SUM(AY170:BJ170)</f>
        <v>5354713.7202825015</v>
      </c>
      <c r="BN170" s="55">
        <f t="shared" ref="BN170:BY170" si="278">BN97</f>
        <v>180239.51576780516</v>
      </c>
      <c r="BO170" s="55">
        <f t="shared" si="278"/>
        <v>559510.54589358729</v>
      </c>
      <c r="BP170" s="55">
        <f t="shared" si="278"/>
        <v>414185.91886566742</v>
      </c>
      <c r="BQ170" s="55">
        <f t="shared" si="278"/>
        <v>499030.71148162172</v>
      </c>
      <c r="BR170" s="55">
        <f t="shared" si="278"/>
        <v>775736.42533347267</v>
      </c>
      <c r="BS170" s="55">
        <f t="shared" si="278"/>
        <v>773181.91813347279</v>
      </c>
      <c r="BT170" s="55">
        <f t="shared" si="278"/>
        <v>683234.49826751859</v>
      </c>
      <c r="BU170" s="55">
        <f t="shared" si="278"/>
        <v>482733.59837763326</v>
      </c>
      <c r="BV170" s="55">
        <f t="shared" si="278"/>
        <v>481539.28952763323</v>
      </c>
      <c r="BW170" s="55">
        <f t="shared" si="278"/>
        <v>480593.59442763333</v>
      </c>
      <c r="BX170" s="55">
        <f t="shared" si="278"/>
        <v>238811.59152977075</v>
      </c>
      <c r="BY170" s="55">
        <f t="shared" si="278"/>
        <v>150837.17369081083</v>
      </c>
      <c r="CA170" s="55">
        <f>SUM(BN170:BY170)</f>
        <v>5719634.7812966267</v>
      </c>
      <c r="CC170" s="55">
        <f t="shared" ref="CC170:CN170" si="279">CC97</f>
        <v>197313.80394369533</v>
      </c>
      <c r="CD170" s="55">
        <f t="shared" si="279"/>
        <v>595667.86203076667</v>
      </c>
      <c r="CE170" s="55">
        <f t="shared" si="279"/>
        <v>443312.64575395104</v>
      </c>
      <c r="CF170" s="55">
        <f t="shared" si="279"/>
        <v>532174.9179407031</v>
      </c>
      <c r="CG170" s="55">
        <f t="shared" si="279"/>
        <v>821937.44039764651</v>
      </c>
      <c r="CH170" s="55">
        <f t="shared" si="279"/>
        <v>819382.93319764652</v>
      </c>
      <c r="CI170" s="55">
        <f t="shared" si="279"/>
        <v>725418.03376089456</v>
      </c>
      <c r="CJ170" s="55">
        <f t="shared" si="279"/>
        <v>514873.43494401476</v>
      </c>
      <c r="CK170" s="55">
        <f t="shared" si="279"/>
        <v>513679.12609401473</v>
      </c>
      <c r="CL170" s="55">
        <f t="shared" si="279"/>
        <v>512733.43099401484</v>
      </c>
      <c r="CM170" s="55">
        <f t="shared" si="279"/>
        <v>258898.98938375933</v>
      </c>
      <c r="CN170" s="55">
        <f t="shared" si="279"/>
        <v>167409.27692035152</v>
      </c>
      <c r="CP170" s="55">
        <f>SUM(CC170:CN170)</f>
        <v>6102801.895361458</v>
      </c>
    </row>
    <row r="171" spans="1:94" s="48" customFormat="1" x14ac:dyDescent="0.35">
      <c r="A171" s="48" t="s">
        <v>46</v>
      </c>
      <c r="C171" s="48">
        <f>C112</f>
        <v>24000</v>
      </c>
      <c r="D171" s="48">
        <f>D112</f>
        <v>24000</v>
      </c>
      <c r="F171" s="48">
        <f t="shared" ref="F171:Q171" si="280">F112</f>
        <v>2000</v>
      </c>
      <c r="G171" s="48">
        <f t="shared" si="280"/>
        <v>2000</v>
      </c>
      <c r="H171" s="48">
        <f t="shared" si="280"/>
        <v>2000</v>
      </c>
      <c r="I171" s="48">
        <f t="shared" si="280"/>
        <v>2000</v>
      </c>
      <c r="J171" s="48">
        <f t="shared" si="280"/>
        <v>2000</v>
      </c>
      <c r="K171" s="48">
        <f t="shared" si="280"/>
        <v>2000</v>
      </c>
      <c r="L171" s="48">
        <f t="shared" si="280"/>
        <v>2000</v>
      </c>
      <c r="M171" s="48">
        <f t="shared" si="280"/>
        <v>2000</v>
      </c>
      <c r="N171" s="48">
        <f t="shared" si="280"/>
        <v>2000</v>
      </c>
      <c r="O171" s="48">
        <f t="shared" si="280"/>
        <v>2000</v>
      </c>
      <c r="P171" s="48">
        <f t="shared" si="280"/>
        <v>2000</v>
      </c>
      <c r="Q171" s="48">
        <f t="shared" si="280"/>
        <v>2000</v>
      </c>
      <c r="S171" s="48">
        <f>SUM(F171:Q171)</f>
        <v>24000</v>
      </c>
      <c r="U171" s="48">
        <f t="shared" ref="U171:AF171" si="281">U112</f>
        <v>2000</v>
      </c>
      <c r="V171" s="48">
        <f t="shared" si="281"/>
        <v>2000</v>
      </c>
      <c r="W171" s="48">
        <f t="shared" si="281"/>
        <v>2000</v>
      </c>
      <c r="X171" s="48">
        <f t="shared" si="281"/>
        <v>2000</v>
      </c>
      <c r="Y171" s="48">
        <f t="shared" si="281"/>
        <v>2000</v>
      </c>
      <c r="Z171" s="48">
        <f t="shared" si="281"/>
        <v>2000</v>
      </c>
      <c r="AA171" s="48">
        <f t="shared" si="281"/>
        <v>2000</v>
      </c>
      <c r="AB171" s="48">
        <f t="shared" si="281"/>
        <v>2000</v>
      </c>
      <c r="AC171" s="48">
        <f t="shared" si="281"/>
        <v>2000</v>
      </c>
      <c r="AD171" s="48">
        <f t="shared" si="281"/>
        <v>2000</v>
      </c>
      <c r="AE171" s="48">
        <f t="shared" si="281"/>
        <v>2000</v>
      </c>
      <c r="AF171" s="48">
        <f t="shared" si="281"/>
        <v>2000</v>
      </c>
      <c r="AH171" s="48">
        <f>SUM(U171:AF171)</f>
        <v>24000</v>
      </c>
      <c r="AJ171" s="48">
        <f t="shared" ref="AJ171:AU171" si="282">AJ112</f>
        <v>2000</v>
      </c>
      <c r="AK171" s="48">
        <f t="shared" si="282"/>
        <v>2000</v>
      </c>
      <c r="AL171" s="48">
        <f t="shared" si="282"/>
        <v>2000</v>
      </c>
      <c r="AM171" s="48">
        <f t="shared" si="282"/>
        <v>2000</v>
      </c>
      <c r="AN171" s="48">
        <f t="shared" si="282"/>
        <v>2000</v>
      </c>
      <c r="AO171" s="48">
        <f t="shared" si="282"/>
        <v>2000</v>
      </c>
      <c r="AP171" s="48">
        <f t="shared" si="282"/>
        <v>2000</v>
      </c>
      <c r="AQ171" s="48">
        <f t="shared" si="282"/>
        <v>2000</v>
      </c>
      <c r="AR171" s="48">
        <f t="shared" si="282"/>
        <v>2000</v>
      </c>
      <c r="AS171" s="48">
        <f t="shared" si="282"/>
        <v>2000</v>
      </c>
      <c r="AT171" s="48">
        <f t="shared" si="282"/>
        <v>2000</v>
      </c>
      <c r="AU171" s="48">
        <f t="shared" si="282"/>
        <v>2000</v>
      </c>
      <c r="AW171" s="48">
        <f>SUM(AJ171:AU171)</f>
        <v>24000</v>
      </c>
      <c r="AY171" s="48">
        <f t="shared" ref="AY171:BJ171" si="283">AY112</f>
        <v>2000</v>
      </c>
      <c r="AZ171" s="48">
        <f t="shared" si="283"/>
        <v>2000</v>
      </c>
      <c r="BA171" s="48">
        <f t="shared" si="283"/>
        <v>2000</v>
      </c>
      <c r="BB171" s="48">
        <f t="shared" si="283"/>
        <v>2000</v>
      </c>
      <c r="BC171" s="48">
        <f t="shared" si="283"/>
        <v>2000</v>
      </c>
      <c r="BD171" s="48">
        <f t="shared" si="283"/>
        <v>2000</v>
      </c>
      <c r="BE171" s="48">
        <f t="shared" si="283"/>
        <v>2000</v>
      </c>
      <c r="BF171" s="48">
        <f t="shared" si="283"/>
        <v>2000</v>
      </c>
      <c r="BG171" s="48">
        <f t="shared" si="283"/>
        <v>2000</v>
      </c>
      <c r="BH171" s="48">
        <f t="shared" si="283"/>
        <v>2000</v>
      </c>
      <c r="BI171" s="48">
        <f t="shared" si="283"/>
        <v>2000</v>
      </c>
      <c r="BJ171" s="48">
        <f t="shared" si="283"/>
        <v>2000</v>
      </c>
      <c r="BL171" s="48">
        <f>SUM(AY171:BJ171)</f>
        <v>24000</v>
      </c>
      <c r="BN171" s="48">
        <f t="shared" ref="BN171:BY171" si="284">BN112</f>
        <v>2000</v>
      </c>
      <c r="BO171" s="48">
        <f t="shared" si="284"/>
        <v>2000</v>
      </c>
      <c r="BP171" s="48">
        <f t="shared" si="284"/>
        <v>2000</v>
      </c>
      <c r="BQ171" s="48">
        <f t="shared" si="284"/>
        <v>2000</v>
      </c>
      <c r="BR171" s="48">
        <f t="shared" si="284"/>
        <v>2000</v>
      </c>
      <c r="BS171" s="48">
        <f t="shared" si="284"/>
        <v>2000</v>
      </c>
      <c r="BT171" s="48">
        <f t="shared" si="284"/>
        <v>2000</v>
      </c>
      <c r="BU171" s="48">
        <f t="shared" si="284"/>
        <v>2000</v>
      </c>
      <c r="BV171" s="48">
        <f t="shared" si="284"/>
        <v>2000</v>
      </c>
      <c r="BW171" s="48">
        <f t="shared" si="284"/>
        <v>2000</v>
      </c>
      <c r="BX171" s="48">
        <f t="shared" si="284"/>
        <v>2000</v>
      </c>
      <c r="BY171" s="48">
        <f t="shared" si="284"/>
        <v>2000</v>
      </c>
      <c r="CA171" s="48">
        <f>SUM(BN171:BY171)</f>
        <v>24000</v>
      </c>
      <c r="CC171" s="48">
        <f t="shared" ref="CC171:CN171" si="285">CC112</f>
        <v>2000</v>
      </c>
      <c r="CD171" s="48">
        <f t="shared" si="285"/>
        <v>2000</v>
      </c>
      <c r="CE171" s="48">
        <f t="shared" si="285"/>
        <v>2000</v>
      </c>
      <c r="CF171" s="48">
        <f t="shared" si="285"/>
        <v>2000</v>
      </c>
      <c r="CG171" s="48">
        <f t="shared" si="285"/>
        <v>2000</v>
      </c>
      <c r="CH171" s="48">
        <f t="shared" si="285"/>
        <v>2000</v>
      </c>
      <c r="CI171" s="48">
        <f t="shared" si="285"/>
        <v>2000</v>
      </c>
      <c r="CJ171" s="48">
        <f t="shared" si="285"/>
        <v>2000</v>
      </c>
      <c r="CK171" s="48">
        <f t="shared" si="285"/>
        <v>2000</v>
      </c>
      <c r="CL171" s="48">
        <f t="shared" si="285"/>
        <v>2000</v>
      </c>
      <c r="CM171" s="48">
        <f t="shared" si="285"/>
        <v>2000</v>
      </c>
      <c r="CN171" s="48">
        <f t="shared" si="285"/>
        <v>2000</v>
      </c>
      <c r="CP171" s="48">
        <f>SUM(CC171:CN171)</f>
        <v>24000</v>
      </c>
    </row>
    <row r="172" spans="1:94" s="47" customFormat="1" x14ac:dyDescent="0.35"/>
    <row r="173" spans="1:94" s="47" customFormat="1" x14ac:dyDescent="0.35">
      <c r="C173" s="55">
        <f>SUM(C170:C171)</f>
        <v>5653092.4068749994</v>
      </c>
      <c r="D173" s="55">
        <f t="shared" ref="D173" si="286">SUM(D170:D171)</f>
        <v>4034554.0518749999</v>
      </c>
      <c r="F173" s="55">
        <f t="shared" ref="F173:Q173" si="287">SUM(F170:F171)</f>
        <v>93878.197249999997</v>
      </c>
      <c r="G173" s="55">
        <f t="shared" si="287"/>
        <v>401040.53315000003</v>
      </c>
      <c r="H173" s="55">
        <f t="shared" si="287"/>
        <v>277164.34609999997</v>
      </c>
      <c r="I173" s="55">
        <f t="shared" si="287"/>
        <v>349752.8873</v>
      </c>
      <c r="J173" s="55">
        <f t="shared" si="287"/>
        <v>571345.13404999999</v>
      </c>
      <c r="K173" s="55">
        <f t="shared" si="287"/>
        <v>568790.62685</v>
      </c>
      <c r="L173" s="55">
        <f t="shared" si="287"/>
        <v>510701.90839999996</v>
      </c>
      <c r="M173" s="55">
        <f t="shared" si="287"/>
        <v>351954.83705000003</v>
      </c>
      <c r="N173" s="55">
        <f t="shared" si="287"/>
        <v>350760.5282</v>
      </c>
      <c r="O173" s="55">
        <f t="shared" si="287"/>
        <v>349814.83309999999</v>
      </c>
      <c r="P173" s="55">
        <f t="shared" si="287"/>
        <v>158693.08444999999</v>
      </c>
      <c r="Q173" s="55">
        <f t="shared" si="287"/>
        <v>81442.886599999998</v>
      </c>
      <c r="S173" s="55">
        <f>SUM(S170:S171)</f>
        <v>4065339.8025000002</v>
      </c>
      <c r="T173" s="55"/>
      <c r="U173" s="55">
        <f t="shared" ref="U173:AF173" si="288">SUM(U170:U171)</f>
        <v>135741.99413990829</v>
      </c>
      <c r="V173" s="55">
        <f t="shared" si="288"/>
        <v>463045.20597568818</v>
      </c>
      <c r="W173" s="55">
        <f t="shared" si="288"/>
        <v>336866.61726513761</v>
      </c>
      <c r="X173" s="55">
        <f t="shared" si="288"/>
        <v>410770.81655688083</v>
      </c>
      <c r="Y173" s="55">
        <f t="shared" si="288"/>
        <v>651919.60210504592</v>
      </c>
      <c r="Z173" s="55">
        <f t="shared" si="288"/>
        <v>649365.09490504581</v>
      </c>
      <c r="AA173" s="55">
        <f t="shared" si="288"/>
        <v>570358.26836330281</v>
      </c>
      <c r="AB173" s="55">
        <f t="shared" si="288"/>
        <v>397208.85178394505</v>
      </c>
      <c r="AC173" s="55">
        <f t="shared" si="288"/>
        <v>396014.54293394502</v>
      </c>
      <c r="AD173" s="55">
        <f t="shared" si="288"/>
        <v>395068.84783394507</v>
      </c>
      <c r="AE173" s="55">
        <f t="shared" si="288"/>
        <v>186108.62490871569</v>
      </c>
      <c r="AF173" s="55">
        <f t="shared" si="288"/>
        <v>107707.22622844041</v>
      </c>
      <c r="AH173" s="55">
        <f>SUM(AH170:AH171)</f>
        <v>4700175.693</v>
      </c>
      <c r="AJ173" s="55">
        <f t="shared" ref="AJ173:AU173" si="289">SUM(AJ170:AJ171)</f>
        <v>150491.40623440372</v>
      </c>
      <c r="AK173" s="55">
        <f t="shared" si="289"/>
        <v>494279.25511697249</v>
      </c>
      <c r="AL173" s="55">
        <f t="shared" si="289"/>
        <v>362027.37907339446</v>
      </c>
      <c r="AM173" s="55">
        <f t="shared" si="289"/>
        <v>439402.0282697248</v>
      </c>
      <c r="AN173" s="55">
        <f t="shared" si="289"/>
        <v>691829.7760077985</v>
      </c>
      <c r="AO173" s="55">
        <f t="shared" si="289"/>
        <v>689275.26880779851</v>
      </c>
      <c r="AP173" s="55">
        <f t="shared" si="289"/>
        <v>606797.99236146791</v>
      </c>
      <c r="AQ173" s="55">
        <f t="shared" si="289"/>
        <v>424972.4510206423</v>
      </c>
      <c r="AR173" s="55">
        <f t="shared" si="289"/>
        <v>423778.14217064227</v>
      </c>
      <c r="AS173" s="55">
        <f t="shared" si="289"/>
        <v>422832.44707064232</v>
      </c>
      <c r="AT173" s="55">
        <f t="shared" si="289"/>
        <v>203460.87443165141</v>
      </c>
      <c r="AU173" s="55">
        <f t="shared" si="289"/>
        <v>122022.8320848624</v>
      </c>
      <c r="AW173" s="55">
        <f>SUM(AW170:AW171)</f>
        <v>5031169.8526500007</v>
      </c>
      <c r="AY173" s="55">
        <f t="shared" ref="AY173:BJ173" si="290">SUM(AY170:AY171)</f>
        <v>165978.28893362393</v>
      </c>
      <c r="AZ173" s="55">
        <f t="shared" si="290"/>
        <v>527075.0067153211</v>
      </c>
      <c r="BA173" s="55">
        <f t="shared" si="290"/>
        <v>388446.17897206428</v>
      </c>
      <c r="BB173" s="55">
        <f t="shared" si="290"/>
        <v>469464.80056821113</v>
      </c>
      <c r="BC173" s="55">
        <f t="shared" si="290"/>
        <v>733735.4586056883</v>
      </c>
      <c r="BD173" s="55">
        <f t="shared" si="290"/>
        <v>731180.95140568831</v>
      </c>
      <c r="BE173" s="55">
        <f t="shared" si="290"/>
        <v>645059.70255954156</v>
      </c>
      <c r="BF173" s="55">
        <f t="shared" si="290"/>
        <v>454124.23021917435</v>
      </c>
      <c r="BG173" s="55">
        <f t="shared" si="290"/>
        <v>452929.92136917438</v>
      </c>
      <c r="BH173" s="55">
        <f t="shared" si="290"/>
        <v>451984.22626917437</v>
      </c>
      <c r="BI173" s="55">
        <f t="shared" si="290"/>
        <v>221680.73643073399</v>
      </c>
      <c r="BJ173" s="55">
        <f t="shared" si="290"/>
        <v>137054.21823410556</v>
      </c>
      <c r="BL173" s="55">
        <f>SUM(BL170:BL171)</f>
        <v>5378713.7202825015</v>
      </c>
      <c r="BN173" s="55">
        <f t="shared" ref="BN173:BY173" si="291">SUM(BN170:BN171)</f>
        <v>182239.51576780516</v>
      </c>
      <c r="BO173" s="55">
        <f t="shared" si="291"/>
        <v>561510.54589358729</v>
      </c>
      <c r="BP173" s="55">
        <f t="shared" si="291"/>
        <v>416185.91886566742</v>
      </c>
      <c r="BQ173" s="55">
        <f t="shared" si="291"/>
        <v>501030.71148162172</v>
      </c>
      <c r="BR173" s="55">
        <f t="shared" si="291"/>
        <v>777736.42533347267</v>
      </c>
      <c r="BS173" s="55">
        <f t="shared" si="291"/>
        <v>775181.91813347279</v>
      </c>
      <c r="BT173" s="55">
        <f t="shared" si="291"/>
        <v>685234.49826751859</v>
      </c>
      <c r="BU173" s="55">
        <f t="shared" si="291"/>
        <v>484733.59837763326</v>
      </c>
      <c r="BV173" s="55">
        <f t="shared" si="291"/>
        <v>483539.28952763323</v>
      </c>
      <c r="BW173" s="55">
        <f t="shared" si="291"/>
        <v>482593.59442763333</v>
      </c>
      <c r="BX173" s="55">
        <f t="shared" si="291"/>
        <v>240811.59152977075</v>
      </c>
      <c r="BY173" s="55">
        <f t="shared" si="291"/>
        <v>152837.17369081083</v>
      </c>
      <c r="CA173" s="55">
        <f>SUM(CA170:CA171)</f>
        <v>5743634.7812966267</v>
      </c>
      <c r="CC173" s="55">
        <f t="shared" ref="CC173:CN173" si="292">SUM(CC170:CC171)</f>
        <v>199313.80394369533</v>
      </c>
      <c r="CD173" s="55">
        <f t="shared" si="292"/>
        <v>597667.86203076667</v>
      </c>
      <c r="CE173" s="55">
        <f t="shared" si="292"/>
        <v>445312.64575395104</v>
      </c>
      <c r="CF173" s="55">
        <f t="shared" si="292"/>
        <v>534174.9179407031</v>
      </c>
      <c r="CG173" s="55">
        <f t="shared" si="292"/>
        <v>823937.44039764651</v>
      </c>
      <c r="CH173" s="55">
        <f t="shared" si="292"/>
        <v>821382.93319764652</v>
      </c>
      <c r="CI173" s="55">
        <f t="shared" si="292"/>
        <v>727418.03376089456</v>
      </c>
      <c r="CJ173" s="55">
        <f t="shared" si="292"/>
        <v>516873.43494401476</v>
      </c>
      <c r="CK173" s="55">
        <f t="shared" si="292"/>
        <v>515679.12609401473</v>
      </c>
      <c r="CL173" s="55">
        <f t="shared" si="292"/>
        <v>514733.43099401484</v>
      </c>
      <c r="CM173" s="55">
        <f t="shared" si="292"/>
        <v>260898.98938375933</v>
      </c>
      <c r="CN173" s="55">
        <f t="shared" si="292"/>
        <v>169409.27692035152</v>
      </c>
      <c r="CP173" s="55">
        <f>SUM(CP170:CP171)</f>
        <v>6126801.895361458</v>
      </c>
    </row>
    <row r="174" spans="1:94" s="47" customFormat="1" x14ac:dyDescent="0.35"/>
    <row r="175" spans="1:94" x14ac:dyDescent="0.35">
      <c r="A175" s="58" t="s">
        <v>136</v>
      </c>
      <c r="B175" s="47"/>
      <c r="C175" s="55">
        <v>0</v>
      </c>
      <c r="D175" s="55">
        <f>C22-D22</f>
        <v>-10000</v>
      </c>
      <c r="F175" s="55">
        <f>D22-F22</f>
        <v>-33126.152750000001</v>
      </c>
      <c r="G175" s="55">
        <f t="shared" ref="G175:Q175" si="293">F22-G22</f>
        <v>-143871.75685000001</v>
      </c>
      <c r="H175" s="55">
        <f t="shared" si="293"/>
        <v>-99208.913900000043</v>
      </c>
      <c r="I175" s="55">
        <f t="shared" si="293"/>
        <v>-125380.29269999999</v>
      </c>
      <c r="J175" s="55">
        <f t="shared" si="293"/>
        <v>-205274.09594999999</v>
      </c>
      <c r="K175" s="55">
        <f t="shared" si="293"/>
        <v>-204353.08314999996</v>
      </c>
      <c r="L175" s="55">
        <f t="shared" si="293"/>
        <v>-183409.53159999999</v>
      </c>
      <c r="M175" s="55">
        <f t="shared" si="293"/>
        <v>-126174.19295000006</v>
      </c>
      <c r="N175" s="55">
        <f t="shared" si="293"/>
        <v>-125743.59180000005</v>
      </c>
      <c r="O175" s="55">
        <f t="shared" si="293"/>
        <v>-125402.62690000003</v>
      </c>
      <c r="P175" s="55">
        <f t="shared" si="293"/>
        <v>-56494.785549999913</v>
      </c>
      <c r="Q175" s="55">
        <f t="shared" si="293"/>
        <v>-28642.673399999971</v>
      </c>
      <c r="S175" s="55">
        <f>SUM(F175:Q175)</f>
        <v>-1457081.6975</v>
      </c>
      <c r="T175" s="55"/>
      <c r="U175" s="55">
        <f>S22-U22</f>
        <v>73203.572142584249</v>
      </c>
      <c r="V175" s="55">
        <f t="shared" ref="V175:AF175" si="294">U22-V22</f>
        <v>-44803.708315214375</v>
      </c>
      <c r="W175" s="55">
        <f t="shared" si="294"/>
        <v>689.25224029063247</v>
      </c>
      <c r="X175" s="55">
        <f t="shared" si="294"/>
        <v>-25956.479477140587</v>
      </c>
      <c r="Y175" s="55">
        <f t="shared" si="294"/>
        <v>-112901.27970879222</v>
      </c>
      <c r="Z175" s="55">
        <f t="shared" si="294"/>
        <v>-111980.26690879208</v>
      </c>
      <c r="AA175" s="55">
        <f t="shared" si="294"/>
        <v>-83494.812441360904</v>
      </c>
      <c r="AB175" s="55">
        <f t="shared" si="294"/>
        <v>-21066.791497783037</v>
      </c>
      <c r="AC175" s="55">
        <f t="shared" si="294"/>
        <v>-20636.190347783035</v>
      </c>
      <c r="AD175" s="55">
        <f t="shared" si="294"/>
        <v>-20295.225447783014</v>
      </c>
      <c r="AE175" s="55">
        <f t="shared" si="294"/>
        <v>55044.174654510571</v>
      </c>
      <c r="AF175" s="55">
        <f t="shared" si="294"/>
        <v>83311.345607262803</v>
      </c>
      <c r="AH175" s="55">
        <f>SUM(U175:AF175)</f>
        <v>-228886.409500001</v>
      </c>
      <c r="AJ175" s="55">
        <f>AH22-AJ22</f>
        <v>86959.624355963198</v>
      </c>
      <c r="AK175" s="55">
        <f t="shared" ref="AK175:AU175" si="295">AJ22-AK22</f>
        <v>-36991.09666972491</v>
      </c>
      <c r="AL175" s="55">
        <f t="shared" si="295"/>
        <v>10691.552516055061</v>
      </c>
      <c r="AM175" s="55">
        <f t="shared" si="295"/>
        <v>-17205.429847247666</v>
      </c>
      <c r="AN175" s="55">
        <f t="shared" si="295"/>
        <v>-108216.79467798187</v>
      </c>
      <c r="AO175" s="55">
        <f t="shared" si="295"/>
        <v>-107295.7818779815</v>
      </c>
      <c r="AP175" s="55">
        <f t="shared" si="295"/>
        <v>-77559.076764678583</v>
      </c>
      <c r="AQ175" s="55">
        <f t="shared" si="295"/>
        <v>-12002.929206422064</v>
      </c>
      <c r="AR175" s="55">
        <f t="shared" si="295"/>
        <v>-11572.328056421597</v>
      </c>
      <c r="AS175" s="55">
        <f t="shared" si="295"/>
        <v>-11231.363156421576</v>
      </c>
      <c r="AT175" s="55">
        <f t="shared" si="295"/>
        <v>67861.788883486297</v>
      </c>
      <c r="AU175" s="55">
        <f t="shared" si="295"/>
        <v>97223.804151376244</v>
      </c>
      <c r="AW175" s="55">
        <f>SUM(AJ175:AU175)</f>
        <v>-119338.03034999897</v>
      </c>
      <c r="AY175" s="55">
        <f>AW22-AY22</f>
        <v>91320.754211261403</v>
      </c>
      <c r="AZ175" s="55">
        <f t="shared" ref="AZ175:BJ175" si="296">AY22-AZ22</f>
        <v>-38870.579410710838</v>
      </c>
      <c r="BA175" s="55">
        <f t="shared" si="296"/>
        <v>11111.24283685768</v>
      </c>
      <c r="BB175" s="55">
        <f t="shared" si="296"/>
        <v>-18099.552704610396</v>
      </c>
      <c r="BC175" s="55">
        <f t="shared" si="296"/>
        <v>-113380.81036438094</v>
      </c>
      <c r="BD175" s="55">
        <f t="shared" si="296"/>
        <v>-112459.79756438127</v>
      </c>
      <c r="BE175" s="55">
        <f t="shared" si="296"/>
        <v>-81409.279272913467</v>
      </c>
      <c r="BF175" s="55">
        <f t="shared" si="296"/>
        <v>-12568.598769242875</v>
      </c>
      <c r="BG175" s="55">
        <f t="shared" si="296"/>
        <v>-12137.997619242407</v>
      </c>
      <c r="BH175" s="55">
        <f t="shared" si="296"/>
        <v>-11797.032719242387</v>
      </c>
      <c r="BI175" s="55">
        <f t="shared" si="296"/>
        <v>71237.558855161071</v>
      </c>
      <c r="BJ175" s="55">
        <f t="shared" si="296"/>
        <v>101749.16065394506</v>
      </c>
      <c r="BL175" s="55">
        <f>SUM(AY175:BJ175)</f>
        <v>-125304.93186749937</v>
      </c>
      <c r="BN175" s="55">
        <f>BL22-BN22</f>
        <v>95899.940559324808</v>
      </c>
      <c r="BO175" s="55">
        <f t="shared" ref="BO175:BY175" si="297">BN22-BO22</f>
        <v>-40844.036288746633</v>
      </c>
      <c r="BP175" s="55">
        <f t="shared" si="297"/>
        <v>11551.917673700489</v>
      </c>
      <c r="BQ175" s="55">
        <f t="shared" si="297"/>
        <v>-19038.381704840809</v>
      </c>
      <c r="BR175" s="55">
        <f t="shared" si="297"/>
        <v>-118803.02683509979</v>
      </c>
      <c r="BS175" s="55">
        <f t="shared" si="297"/>
        <v>-117882.01403510012</v>
      </c>
      <c r="BT175" s="55">
        <f t="shared" si="297"/>
        <v>-85451.991906558163</v>
      </c>
      <c r="BU175" s="55">
        <f t="shared" si="297"/>
        <v>-13162.551810205914</v>
      </c>
      <c r="BV175" s="55">
        <f t="shared" si="297"/>
        <v>-12731.950660205446</v>
      </c>
      <c r="BW175" s="55">
        <f t="shared" si="297"/>
        <v>-12390.985760205425</v>
      </c>
      <c r="BX175" s="55">
        <f t="shared" si="297"/>
        <v>74782.117325418629</v>
      </c>
      <c r="BY175" s="55">
        <f t="shared" si="297"/>
        <v>106500.78498164285</v>
      </c>
      <c r="CA175" s="55">
        <f>SUM(BN175:BY175)</f>
        <v>-131570.17846087553</v>
      </c>
      <c r="CC175" s="55">
        <f>CA22-CC22</f>
        <v>100708.08622479159</v>
      </c>
      <c r="CD175" s="55">
        <f t="shared" ref="CD175:CN175" si="298">CC22-CD22</f>
        <v>-42916.166010684334</v>
      </c>
      <c r="CE175" s="55">
        <f t="shared" si="298"/>
        <v>12014.626252385788</v>
      </c>
      <c r="CF175" s="55">
        <f t="shared" si="298"/>
        <v>-20024.152155081742</v>
      </c>
      <c r="CG175" s="55">
        <f t="shared" si="298"/>
        <v>-124496.35412935447</v>
      </c>
      <c r="CH175" s="55">
        <f t="shared" si="298"/>
        <v>-123575.34132935386</v>
      </c>
      <c r="CI175" s="55">
        <f t="shared" si="298"/>
        <v>-89696.840171885677</v>
      </c>
      <c r="CJ175" s="55">
        <f t="shared" si="298"/>
        <v>-13786.20250321459</v>
      </c>
      <c r="CK175" s="55">
        <f t="shared" si="298"/>
        <v>-13355.601353216916</v>
      </c>
      <c r="CL175" s="55">
        <f t="shared" si="298"/>
        <v>-13014.636453216895</v>
      </c>
      <c r="CM175" s="55">
        <f t="shared" si="298"/>
        <v>78503.903719188645</v>
      </c>
      <c r="CN175" s="55">
        <f t="shared" si="298"/>
        <v>111489.99052572437</v>
      </c>
      <c r="CP175" s="55">
        <f>SUM(CC175:CN175)</f>
        <v>-138148.68738391809</v>
      </c>
    </row>
    <row r="176" spans="1:94" x14ac:dyDescent="0.35">
      <c r="A176" s="58" t="s">
        <v>170</v>
      </c>
      <c r="B176" s="47"/>
      <c r="C176" s="55">
        <v>0</v>
      </c>
      <c r="D176" s="55">
        <f>Assumptions!C216-Assumptions!D216</f>
        <v>10000</v>
      </c>
      <c r="F176" s="55">
        <f>Assumptions!F216-Assumptions!D216</f>
        <v>-8333.3333333333339</v>
      </c>
      <c r="G176" s="55">
        <f>Assumptions!F216-Assumptions!G216</f>
        <v>0</v>
      </c>
      <c r="H176" s="55">
        <f>Assumptions!G216-Assumptions!H216</f>
        <v>0</v>
      </c>
      <c r="I176" s="55">
        <f>Assumptions!H216-Assumptions!I216</f>
        <v>0</v>
      </c>
      <c r="J176" s="55">
        <f>Assumptions!I216-Assumptions!J216</f>
        <v>0</v>
      </c>
      <c r="K176" s="55">
        <f>Assumptions!J216-Assumptions!K216</f>
        <v>0</v>
      </c>
      <c r="L176" s="55">
        <f>Assumptions!K216-Assumptions!L216</f>
        <v>416.66666666666674</v>
      </c>
      <c r="M176" s="55">
        <f>Assumptions!L216-Assumptions!M216</f>
        <v>416.66666666666663</v>
      </c>
      <c r="N176" s="55">
        <f>Assumptions!M216-Assumptions!N216</f>
        <v>0</v>
      </c>
      <c r="O176" s="55">
        <f>Assumptions!N216-Assumptions!O216</f>
        <v>0</v>
      </c>
      <c r="P176" s="55">
        <f>Assumptions!O216-Assumptions!P216</f>
        <v>0</v>
      </c>
      <c r="Q176" s="55">
        <f>Assumptions!P216-Assumptions!Q216</f>
        <v>416.66666666666669</v>
      </c>
      <c r="S176" s="55">
        <f>SUM(F176:Q176)</f>
        <v>-7083.333333333333</v>
      </c>
      <c r="T176" s="55"/>
      <c r="U176" s="55">
        <f>Assumptions!S216-Assumptions!U216</f>
        <v>0</v>
      </c>
      <c r="V176" s="55">
        <f>Assumptions!U216-Assumptions!V216</f>
        <v>0</v>
      </c>
      <c r="W176" s="55">
        <f>Assumptions!V216-Assumptions!W216</f>
        <v>0</v>
      </c>
      <c r="X176" s="55">
        <f>Assumptions!W216-Assumptions!X216</f>
        <v>0</v>
      </c>
      <c r="Y176" s="55">
        <f>Assumptions!X216-Assumptions!Y216</f>
        <v>0</v>
      </c>
      <c r="Z176" s="55">
        <f>Assumptions!Y216-Assumptions!Z216</f>
        <v>0</v>
      </c>
      <c r="AA176" s="55">
        <f>Assumptions!Z216-Assumptions!AA216</f>
        <v>0</v>
      </c>
      <c r="AB176" s="55">
        <f>Assumptions!AA216-Assumptions!AB216</f>
        <v>0</v>
      </c>
      <c r="AC176" s="55">
        <f>Assumptions!AB216-Assumptions!AC216</f>
        <v>0</v>
      </c>
      <c r="AD176" s="55">
        <f>Assumptions!AC216-Assumptions!AD216</f>
        <v>0</v>
      </c>
      <c r="AE176" s="55">
        <f>Assumptions!AD216-Assumptions!AE216</f>
        <v>0</v>
      </c>
      <c r="AF176" s="55">
        <f>Assumptions!AE216-Assumptions!AF216</f>
        <v>0</v>
      </c>
      <c r="AH176" s="55">
        <f>SUM(U176:AF176)</f>
        <v>0</v>
      </c>
      <c r="AJ176" s="55">
        <f>Assumptions!AH216-Assumptions!AJ216</f>
        <v>0</v>
      </c>
      <c r="AK176" s="55">
        <f>Assumptions!AJ216-Assumptions!AK216</f>
        <v>0</v>
      </c>
      <c r="AL176" s="55">
        <f>Assumptions!AK216-Assumptions!AL216</f>
        <v>0</v>
      </c>
      <c r="AM176" s="55">
        <f>Assumptions!AL216-Assumptions!AM216</f>
        <v>0</v>
      </c>
      <c r="AN176" s="55">
        <f>Assumptions!AM216-Assumptions!AN216</f>
        <v>0</v>
      </c>
      <c r="AO176" s="55">
        <f>Assumptions!AN216-Assumptions!AO216</f>
        <v>0</v>
      </c>
      <c r="AP176" s="55">
        <f>Assumptions!AO216-Assumptions!AP216</f>
        <v>0</v>
      </c>
      <c r="AQ176" s="55">
        <f>Assumptions!AP216-Assumptions!AQ216</f>
        <v>0</v>
      </c>
      <c r="AR176" s="55">
        <f>Assumptions!AQ216-Assumptions!AR216</f>
        <v>0</v>
      </c>
      <c r="AS176" s="55">
        <f>Assumptions!AR216-Assumptions!AS216</f>
        <v>0</v>
      </c>
      <c r="AT176" s="55">
        <f>Assumptions!AS216-Assumptions!AT216</f>
        <v>0</v>
      </c>
      <c r="AU176" s="55">
        <f>Assumptions!AT216-Assumptions!AU216</f>
        <v>0</v>
      </c>
      <c r="AW176" s="55">
        <f>SUM(AJ176:AU176)</f>
        <v>0</v>
      </c>
      <c r="AY176" s="55">
        <f>Assumptions!AW216-Assumptions!AY216</f>
        <v>0</v>
      </c>
      <c r="AZ176" s="55">
        <f>Assumptions!AY216-Assumptions!AZ216</f>
        <v>0</v>
      </c>
      <c r="BA176" s="55">
        <f>Assumptions!AZ216-Assumptions!BA216</f>
        <v>0</v>
      </c>
      <c r="BB176" s="55">
        <f>Assumptions!BA216-Assumptions!BB216</f>
        <v>0</v>
      </c>
      <c r="BC176" s="55">
        <f>Assumptions!BB216-Assumptions!BC216</f>
        <v>0</v>
      </c>
      <c r="BD176" s="55">
        <f>Assumptions!BC216-Assumptions!BD216</f>
        <v>0</v>
      </c>
      <c r="BE176" s="55">
        <f>Assumptions!BD216-Assumptions!BE216</f>
        <v>0</v>
      </c>
      <c r="BF176" s="55">
        <f>Assumptions!BE216-Assumptions!BF216</f>
        <v>0</v>
      </c>
      <c r="BG176" s="55">
        <f>Assumptions!BF216-Assumptions!BG216</f>
        <v>0</v>
      </c>
      <c r="BH176" s="55">
        <f>Assumptions!BG216-Assumptions!BH216</f>
        <v>0</v>
      </c>
      <c r="BI176" s="55">
        <f>Assumptions!BH216-Assumptions!BI216</f>
        <v>0</v>
      </c>
      <c r="BJ176" s="55">
        <f>Assumptions!BI216-Assumptions!BJ216</f>
        <v>0</v>
      </c>
      <c r="BL176" s="55">
        <f>SUM(AY176:BJ176)</f>
        <v>0</v>
      </c>
      <c r="BN176" s="55">
        <f>Assumptions!BL216-Assumptions!BN216</f>
        <v>0</v>
      </c>
      <c r="BO176" s="55">
        <f>Assumptions!BN216-Assumptions!BO216</f>
        <v>0</v>
      </c>
      <c r="BP176" s="55">
        <f>Assumptions!BO216-Assumptions!BP216</f>
        <v>0</v>
      </c>
      <c r="BQ176" s="55">
        <f>Assumptions!BP216-Assumptions!BQ216</f>
        <v>0</v>
      </c>
      <c r="BR176" s="55">
        <f>Assumptions!BQ216-Assumptions!BR216</f>
        <v>0</v>
      </c>
      <c r="BS176" s="55">
        <f>Assumptions!BR216-Assumptions!BS216</f>
        <v>0</v>
      </c>
      <c r="BT176" s="55">
        <f>Assumptions!BS216-Assumptions!BT216</f>
        <v>0</v>
      </c>
      <c r="BU176" s="55">
        <f>Assumptions!BT216-Assumptions!BU216</f>
        <v>0</v>
      </c>
      <c r="BV176" s="55">
        <f>Assumptions!BU216-Assumptions!BV216</f>
        <v>0</v>
      </c>
      <c r="BW176" s="55">
        <f>Assumptions!BV216-Assumptions!BW216</f>
        <v>0</v>
      </c>
      <c r="BX176" s="55">
        <f>Assumptions!BW216-Assumptions!BX216</f>
        <v>0</v>
      </c>
      <c r="BY176" s="55">
        <f>Assumptions!BX216-Assumptions!BY216</f>
        <v>0</v>
      </c>
      <c r="CA176" s="55">
        <f>SUM(BN176:BY176)</f>
        <v>0</v>
      </c>
      <c r="CC176" s="55">
        <f>Assumptions!CA216-Assumptions!CC216</f>
        <v>0</v>
      </c>
      <c r="CD176" s="55">
        <f>Assumptions!CC216-Assumptions!CD216</f>
        <v>0</v>
      </c>
      <c r="CE176" s="55">
        <f>Assumptions!CD216-Assumptions!CE216</f>
        <v>0</v>
      </c>
      <c r="CF176" s="55">
        <f>Assumptions!CE216-Assumptions!CF216</f>
        <v>0</v>
      </c>
      <c r="CG176" s="55">
        <f>Assumptions!CF216-Assumptions!CG216</f>
        <v>0</v>
      </c>
      <c r="CH176" s="55">
        <f>Assumptions!CG216-Assumptions!CH216</f>
        <v>0</v>
      </c>
      <c r="CI176" s="55">
        <f>Assumptions!CH216-Assumptions!CI216</f>
        <v>0</v>
      </c>
      <c r="CJ176" s="55">
        <f>Assumptions!CI216-Assumptions!CJ216</f>
        <v>0</v>
      </c>
      <c r="CK176" s="55">
        <f>Assumptions!CJ216-Assumptions!CK216</f>
        <v>0</v>
      </c>
      <c r="CL176" s="55">
        <f>Assumptions!CK216-Assumptions!CL216</f>
        <v>0</v>
      </c>
      <c r="CM176" s="55">
        <f>Assumptions!CL216-Assumptions!CM216</f>
        <v>0</v>
      </c>
      <c r="CN176" s="55">
        <f>Assumptions!CM216-Assumptions!CN216</f>
        <v>0</v>
      </c>
      <c r="CP176" s="55">
        <f>SUM(CC176:CN176)</f>
        <v>0</v>
      </c>
    </row>
    <row r="177" spans="1:94" x14ac:dyDescent="0.35">
      <c r="A177" s="58" t="s">
        <v>181</v>
      </c>
      <c r="B177" s="47"/>
      <c r="C177" s="55">
        <v>0</v>
      </c>
      <c r="D177" s="55">
        <f t="shared" ref="D177" si="299">D226</f>
        <v>680000</v>
      </c>
      <c r="F177" s="55">
        <f t="shared" ref="F177:Q177" si="300">F226</f>
        <v>-557060.14583333326</v>
      </c>
      <c r="G177" s="55">
        <f t="shared" si="300"/>
        <v>-1048719.1458333333</v>
      </c>
      <c r="H177" s="55">
        <f t="shared" si="300"/>
        <v>260718</v>
      </c>
      <c r="I177" s="55">
        <f t="shared" si="300"/>
        <v>-598767</v>
      </c>
      <c r="J177" s="55">
        <f t="shared" si="300"/>
        <v>-55947</v>
      </c>
      <c r="K177" s="55">
        <f t="shared" si="300"/>
        <v>729697</v>
      </c>
      <c r="L177" s="55">
        <f t="shared" si="300"/>
        <v>314474</v>
      </c>
      <c r="M177" s="55">
        <f t="shared" si="300"/>
        <v>85464</v>
      </c>
      <c r="N177" s="55">
        <f t="shared" si="300"/>
        <v>18490</v>
      </c>
      <c r="O177" s="55">
        <f t="shared" si="300"/>
        <v>383625</v>
      </c>
      <c r="P177" s="55">
        <f t="shared" si="300"/>
        <v>295453.10091743118</v>
      </c>
      <c r="Q177" s="55">
        <f t="shared" si="300"/>
        <v>-816637.756880734</v>
      </c>
      <c r="S177" s="55">
        <f>SUM(F177:Q177)</f>
        <v>-989209.94762996933</v>
      </c>
      <c r="T177" s="55"/>
      <c r="U177" s="55">
        <f t="shared" ref="U177:AF177" si="301">U226</f>
        <v>-914470.79908256896</v>
      </c>
      <c r="V177" s="55">
        <f t="shared" si="301"/>
        <v>136277.38715596311</v>
      </c>
      <c r="W177" s="55">
        <f t="shared" si="301"/>
        <v>283177.78348623845</v>
      </c>
      <c r="X177" s="55">
        <f t="shared" si="301"/>
        <v>-657505.68440366955</v>
      </c>
      <c r="Y177" s="55">
        <f t="shared" si="301"/>
        <v>-77641.794495412614</v>
      </c>
      <c r="Z177" s="55">
        <f t="shared" si="301"/>
        <v>772098.63853211002</v>
      </c>
      <c r="AA177" s="55">
        <f t="shared" si="301"/>
        <v>364186.30458715605</v>
      </c>
      <c r="AB177" s="55">
        <f t="shared" si="301"/>
        <v>114717.20366972452</v>
      </c>
      <c r="AC177" s="55">
        <f t="shared" si="301"/>
        <v>20283.192660550354</v>
      </c>
      <c r="AD177" s="55">
        <f t="shared" si="301"/>
        <v>418116.05504587176</v>
      </c>
      <c r="AE177" s="55">
        <f t="shared" si="301"/>
        <v>341298.77614678908</v>
      </c>
      <c r="AF177" s="55">
        <f t="shared" si="301"/>
        <v>-856046.09724770661</v>
      </c>
      <c r="AH177" s="55">
        <f>SUM(U177:AF177)</f>
        <v>-55509.033944954514</v>
      </c>
      <c r="AJ177" s="55">
        <f t="shared" ref="AJ177:AU177" si="302">AJ226</f>
        <v>-966698.48788990802</v>
      </c>
      <c r="AK177" s="55">
        <f t="shared" si="302"/>
        <v>143686.25651376136</v>
      </c>
      <c r="AL177" s="55">
        <f t="shared" si="302"/>
        <v>297336.67266055034</v>
      </c>
      <c r="AM177" s="55">
        <f t="shared" si="302"/>
        <v>-690380.96862385375</v>
      </c>
      <c r="AN177" s="55">
        <f t="shared" si="302"/>
        <v>-81523.884220183361</v>
      </c>
      <c r="AO177" s="55">
        <f t="shared" si="302"/>
        <v>810703.57045871555</v>
      </c>
      <c r="AP177" s="55">
        <f t="shared" si="302"/>
        <v>382395.61981651443</v>
      </c>
      <c r="AQ177" s="55">
        <f t="shared" si="302"/>
        <v>120453.06385321077</v>
      </c>
      <c r="AR177" s="55">
        <f t="shared" si="302"/>
        <v>21297.352293577977</v>
      </c>
      <c r="AS177" s="55">
        <f t="shared" si="302"/>
        <v>439021.85779816541</v>
      </c>
      <c r="AT177" s="55">
        <f t="shared" si="302"/>
        <v>358363.71495412861</v>
      </c>
      <c r="AU177" s="55">
        <f t="shared" si="302"/>
        <v>-898848.40211009176</v>
      </c>
      <c r="AW177" s="55">
        <f>SUM(AJ177:AU177)</f>
        <v>-64193.634495412465</v>
      </c>
      <c r="AY177" s="55">
        <f t="shared" ref="AY177:BJ177" si="303">AY226</f>
        <v>-1015628.4122844039</v>
      </c>
      <c r="AZ177" s="55">
        <f t="shared" si="303"/>
        <v>151465.56933944952</v>
      </c>
      <c r="BA177" s="55">
        <f t="shared" si="303"/>
        <v>312203.50629357737</v>
      </c>
      <c r="BB177" s="55">
        <f t="shared" si="303"/>
        <v>-724900.01705504628</v>
      </c>
      <c r="BC177" s="55">
        <f t="shared" si="303"/>
        <v>-85600.07843119232</v>
      </c>
      <c r="BD177" s="55">
        <f t="shared" si="303"/>
        <v>851238.74898165185</v>
      </c>
      <c r="BE177" s="55">
        <f t="shared" si="303"/>
        <v>401515.40080733947</v>
      </c>
      <c r="BF177" s="55">
        <f t="shared" si="303"/>
        <v>126475.71704587177</v>
      </c>
      <c r="BG177" s="55">
        <f t="shared" si="303"/>
        <v>22362.219908256782</v>
      </c>
      <c r="BH177" s="55">
        <f t="shared" si="303"/>
        <v>460972.9506880733</v>
      </c>
      <c r="BI177" s="55">
        <f t="shared" si="303"/>
        <v>376281.90070183482</v>
      </c>
      <c r="BJ177" s="55">
        <f t="shared" si="303"/>
        <v>-943790.82221559633</v>
      </c>
      <c r="BL177" s="55">
        <f>SUM(AY177:BJ177)</f>
        <v>-67403.316220183857</v>
      </c>
      <c r="BN177" s="55">
        <f t="shared" ref="BN177:BY177" si="304">BN226</f>
        <v>-1067004.8328986238</v>
      </c>
      <c r="BO177" s="55">
        <f t="shared" si="304"/>
        <v>159633.84780642204</v>
      </c>
      <c r="BP177" s="55">
        <f t="shared" si="304"/>
        <v>327813.68160825665</v>
      </c>
      <c r="BQ177" s="55">
        <f t="shared" si="304"/>
        <v>-761145.01790779945</v>
      </c>
      <c r="BR177" s="55">
        <f t="shared" si="304"/>
        <v>-89880.082352752332</v>
      </c>
      <c r="BS177" s="55">
        <f t="shared" si="304"/>
        <v>893800.68643073505</v>
      </c>
      <c r="BT177" s="55">
        <f t="shared" si="304"/>
        <v>421591.17084770696</v>
      </c>
      <c r="BU177" s="55">
        <f t="shared" si="304"/>
        <v>132799.50289816502</v>
      </c>
      <c r="BV177" s="55">
        <f t="shared" si="304"/>
        <v>23480.330903669354</v>
      </c>
      <c r="BW177" s="55">
        <f t="shared" si="304"/>
        <v>484021.59822247713</v>
      </c>
      <c r="BX177" s="55">
        <f t="shared" si="304"/>
        <v>395095.99573692703</v>
      </c>
      <c r="BY177" s="55">
        <f t="shared" si="304"/>
        <v>-990980.3633263763</v>
      </c>
      <c r="CA177" s="55">
        <f>SUM(BN177:BY177)</f>
        <v>-70773.482031192631</v>
      </c>
      <c r="CC177" s="55">
        <f t="shared" ref="CC177:CN177" si="305">CC226</f>
        <v>-1120950.0745435553</v>
      </c>
      <c r="CD177" s="55">
        <f t="shared" si="305"/>
        <v>168210.5401967431</v>
      </c>
      <c r="CE177" s="55">
        <f t="shared" si="305"/>
        <v>344204.3656886688</v>
      </c>
      <c r="CF177" s="55">
        <f t="shared" si="305"/>
        <v>-799202.26880318811</v>
      </c>
      <c r="CG177" s="55">
        <f t="shared" si="305"/>
        <v>-94374.086470389273</v>
      </c>
      <c r="CH177" s="55">
        <f t="shared" si="305"/>
        <v>938490.72075227043</v>
      </c>
      <c r="CI177" s="55">
        <f t="shared" si="305"/>
        <v>442670.72939009266</v>
      </c>
      <c r="CJ177" s="55">
        <f t="shared" si="305"/>
        <v>139439.47804307379</v>
      </c>
      <c r="CK177" s="55">
        <f t="shared" si="305"/>
        <v>24654.347448852845</v>
      </c>
      <c r="CL177" s="55">
        <f t="shared" si="305"/>
        <v>508222.67813360086</v>
      </c>
      <c r="CM177" s="55">
        <f t="shared" si="305"/>
        <v>980126.5893744037</v>
      </c>
      <c r="CN177" s="55">
        <f t="shared" si="305"/>
        <v>178878.18195569981</v>
      </c>
      <c r="CP177" s="55">
        <f>SUM(CC177:CN177)</f>
        <v>1710371.2011662733</v>
      </c>
    </row>
    <row r="178" spans="1:94" s="61" customFormat="1" x14ac:dyDescent="0.35"/>
    <row r="179" spans="1:94" s="60" customFormat="1" x14ac:dyDescent="0.35">
      <c r="A179" s="60" t="s">
        <v>66</v>
      </c>
      <c r="B179" s="46"/>
      <c r="C179" s="54">
        <f>SUM(C173:C178)</f>
        <v>5653092.4068749994</v>
      </c>
      <c r="D179" s="54">
        <f t="shared" ref="D179" si="306">SUM(D173:D178)</f>
        <v>4714554.0518749999</v>
      </c>
      <c r="F179" s="54">
        <f t="shared" ref="F179:Q179" si="307">SUM(F173:F178)</f>
        <v>-504641.43466666661</v>
      </c>
      <c r="G179" s="54">
        <f t="shared" si="307"/>
        <v>-791550.36953333323</v>
      </c>
      <c r="H179" s="54">
        <f t="shared" si="307"/>
        <v>438673.43219999992</v>
      </c>
      <c r="I179" s="54">
        <f t="shared" si="307"/>
        <v>-374394.40539999999</v>
      </c>
      <c r="J179" s="54">
        <f t="shared" si="307"/>
        <v>310124.03810000001</v>
      </c>
      <c r="K179" s="54">
        <f t="shared" si="307"/>
        <v>1094134.5437</v>
      </c>
      <c r="L179" s="54">
        <f t="shared" si="307"/>
        <v>642183.04346666671</v>
      </c>
      <c r="M179" s="54">
        <f t="shared" si="307"/>
        <v>311661.31076666666</v>
      </c>
      <c r="N179" s="54">
        <f t="shared" si="307"/>
        <v>243506.93639999995</v>
      </c>
      <c r="O179" s="54">
        <f t="shared" si="307"/>
        <v>608037.2061999999</v>
      </c>
      <c r="P179" s="54">
        <f t="shared" si="307"/>
        <v>397651.39981743123</v>
      </c>
      <c r="Q179" s="54">
        <f t="shared" si="307"/>
        <v>-763420.87701406726</v>
      </c>
      <c r="S179" s="54">
        <f>SUM(S173:S178)</f>
        <v>1611964.8240366976</v>
      </c>
      <c r="T179" s="54"/>
      <c r="U179" s="54">
        <f t="shared" ref="U179:AF179" si="308">SUM(U173:U178)</f>
        <v>-705525.23280007648</v>
      </c>
      <c r="V179" s="54">
        <f t="shared" si="308"/>
        <v>554518.88481643691</v>
      </c>
      <c r="W179" s="54">
        <f t="shared" si="308"/>
        <v>620733.65299166669</v>
      </c>
      <c r="X179" s="54">
        <f t="shared" si="308"/>
        <v>-272691.34732392931</v>
      </c>
      <c r="Y179" s="54">
        <f t="shared" si="308"/>
        <v>461376.52790084109</v>
      </c>
      <c r="Z179" s="54">
        <f t="shared" si="308"/>
        <v>1309483.4665283638</v>
      </c>
      <c r="AA179" s="54">
        <f t="shared" si="308"/>
        <v>851049.76050909795</v>
      </c>
      <c r="AB179" s="54">
        <f t="shared" si="308"/>
        <v>490859.26395588653</v>
      </c>
      <c r="AC179" s="54">
        <f t="shared" si="308"/>
        <v>395661.54524671234</v>
      </c>
      <c r="AD179" s="54">
        <f t="shared" si="308"/>
        <v>792889.67743203382</v>
      </c>
      <c r="AE179" s="54">
        <f t="shared" si="308"/>
        <v>582451.57571001537</v>
      </c>
      <c r="AF179" s="54">
        <f t="shared" si="308"/>
        <v>-665027.52541200339</v>
      </c>
      <c r="AH179" s="54">
        <f>SUM(AH173:AH178)</f>
        <v>4415780.2495550448</v>
      </c>
      <c r="AJ179" s="54">
        <f t="shared" ref="AJ179:AU179" si="309">SUM(AJ173:AJ178)</f>
        <v>-729247.4572995411</v>
      </c>
      <c r="AK179" s="54">
        <f t="shared" si="309"/>
        <v>600974.41496100894</v>
      </c>
      <c r="AL179" s="54">
        <f t="shared" si="309"/>
        <v>670055.60424999986</v>
      </c>
      <c r="AM179" s="54">
        <f t="shared" si="309"/>
        <v>-268184.37020137662</v>
      </c>
      <c r="AN179" s="54">
        <f t="shared" si="309"/>
        <v>502089.09710963327</v>
      </c>
      <c r="AO179" s="54">
        <f t="shared" si="309"/>
        <v>1392683.0573885324</v>
      </c>
      <c r="AP179" s="54">
        <f t="shared" si="309"/>
        <v>911634.53541330376</v>
      </c>
      <c r="AQ179" s="54">
        <f t="shared" si="309"/>
        <v>533422.58566743101</v>
      </c>
      <c r="AR179" s="54">
        <f t="shared" si="309"/>
        <v>433503.16640779865</v>
      </c>
      <c r="AS179" s="54">
        <f t="shared" si="309"/>
        <v>850622.94171238621</v>
      </c>
      <c r="AT179" s="54">
        <f t="shared" si="309"/>
        <v>629686.37826926634</v>
      </c>
      <c r="AU179" s="54">
        <f t="shared" si="309"/>
        <v>-679601.76587385312</v>
      </c>
      <c r="AW179" s="54">
        <f>SUM(AW173:AW178)</f>
        <v>4847638.187804589</v>
      </c>
      <c r="AY179" s="54">
        <f t="shared" ref="AY179:BJ179" si="310">SUM(AY173:AY178)</f>
        <v>-758329.36913951859</v>
      </c>
      <c r="AZ179" s="54">
        <f t="shared" si="310"/>
        <v>639669.99664405978</v>
      </c>
      <c r="BA179" s="54">
        <f t="shared" si="310"/>
        <v>711760.92810249934</v>
      </c>
      <c r="BB179" s="54">
        <f t="shared" si="310"/>
        <v>-273534.76919144555</v>
      </c>
      <c r="BC179" s="54">
        <f t="shared" si="310"/>
        <v>534754.56981011503</v>
      </c>
      <c r="BD179" s="54">
        <f t="shared" si="310"/>
        <v>1469959.9028229588</v>
      </c>
      <c r="BE179" s="54">
        <f t="shared" si="310"/>
        <v>965165.82409396756</v>
      </c>
      <c r="BF179" s="54">
        <f t="shared" si="310"/>
        <v>568031.34849580331</v>
      </c>
      <c r="BG179" s="54">
        <f t="shared" si="310"/>
        <v>463154.14365818875</v>
      </c>
      <c r="BH179" s="54">
        <f t="shared" si="310"/>
        <v>901160.14423800528</v>
      </c>
      <c r="BI179" s="54">
        <f t="shared" si="310"/>
        <v>669200.19598772982</v>
      </c>
      <c r="BJ179" s="54">
        <f t="shared" si="310"/>
        <v>-704987.44332754565</v>
      </c>
      <c r="BL179" s="54">
        <f>SUM(BL173:BL178)</f>
        <v>5186005.4721948178</v>
      </c>
      <c r="BN179" s="54">
        <f t="shared" ref="BN179:BY179" si="311">SUM(BN173:BN178)</f>
        <v>-788865.37657149381</v>
      </c>
      <c r="BO179" s="54">
        <f t="shared" si="311"/>
        <v>680300.3574112627</v>
      </c>
      <c r="BP179" s="54">
        <f t="shared" si="311"/>
        <v>755551.51814762456</v>
      </c>
      <c r="BQ179" s="54">
        <f t="shared" si="311"/>
        <v>-279152.68813101854</v>
      </c>
      <c r="BR179" s="54">
        <f t="shared" si="311"/>
        <v>569053.31614562054</v>
      </c>
      <c r="BS179" s="54">
        <f t="shared" si="311"/>
        <v>1551100.5905291077</v>
      </c>
      <c r="BT179" s="54">
        <f t="shared" si="311"/>
        <v>1021373.6772086674</v>
      </c>
      <c r="BU179" s="54">
        <f t="shared" si="311"/>
        <v>604370.54946559237</v>
      </c>
      <c r="BV179" s="54">
        <f t="shared" si="311"/>
        <v>494287.66977109713</v>
      </c>
      <c r="BW179" s="54">
        <f t="shared" si="311"/>
        <v>954224.20688990504</v>
      </c>
      <c r="BX179" s="54">
        <f t="shared" si="311"/>
        <v>710689.70459211641</v>
      </c>
      <c r="BY179" s="54">
        <f t="shared" si="311"/>
        <v>-731642.40465392265</v>
      </c>
      <c r="CA179" s="54">
        <f>SUM(CA173:CA178)</f>
        <v>5541291.1208045585</v>
      </c>
      <c r="CC179" s="54">
        <f t="shared" ref="CC179:CN179" si="312">SUM(CC173:CC178)</f>
        <v>-820928.18437506841</v>
      </c>
      <c r="CD179" s="54">
        <f t="shared" si="312"/>
        <v>722962.23621682543</v>
      </c>
      <c r="CE179" s="54">
        <f t="shared" si="312"/>
        <v>801531.63769500563</v>
      </c>
      <c r="CF179" s="54">
        <f t="shared" si="312"/>
        <v>-285051.50301756675</v>
      </c>
      <c r="CG179" s="54">
        <f t="shared" si="312"/>
        <v>605066.99979790277</v>
      </c>
      <c r="CH179" s="54">
        <f t="shared" si="312"/>
        <v>1636298.312620563</v>
      </c>
      <c r="CI179" s="54">
        <f t="shared" si="312"/>
        <v>1080391.9229791015</v>
      </c>
      <c r="CJ179" s="54">
        <f t="shared" si="312"/>
        <v>642526.71048387396</v>
      </c>
      <c r="CK179" s="54">
        <f t="shared" si="312"/>
        <v>526977.87218965066</v>
      </c>
      <c r="CL179" s="54">
        <f t="shared" si="312"/>
        <v>1009941.4726743988</v>
      </c>
      <c r="CM179" s="54">
        <f t="shared" si="312"/>
        <v>1319529.4824773516</v>
      </c>
      <c r="CN179" s="54">
        <f t="shared" si="312"/>
        <v>459777.44940177572</v>
      </c>
      <c r="CP179" s="54">
        <f>SUM(CP173:CP178)</f>
        <v>7699024.409143813</v>
      </c>
    </row>
    <row r="181" spans="1:94" x14ac:dyDescent="0.35">
      <c r="A181" s="38" t="s">
        <v>67</v>
      </c>
      <c r="AC181" s="55"/>
      <c r="AR181" s="55"/>
      <c r="BG181" s="55"/>
      <c r="BV181" s="55"/>
      <c r="CK181" s="55"/>
    </row>
    <row r="183" spans="1:94" x14ac:dyDescent="0.35">
      <c r="A183" s="58" t="s">
        <v>172</v>
      </c>
      <c r="B183" s="47"/>
      <c r="C183" s="47">
        <v>0</v>
      </c>
      <c r="D183" s="47">
        <v>0</v>
      </c>
      <c r="F183" s="47">
        <v>0</v>
      </c>
      <c r="G183" s="47">
        <v>0</v>
      </c>
      <c r="H183" s="47">
        <v>0</v>
      </c>
      <c r="I183" s="47">
        <v>0</v>
      </c>
      <c r="J183" s="47">
        <v>0</v>
      </c>
      <c r="K183" s="47">
        <v>0</v>
      </c>
      <c r="L183" s="47">
        <v>0</v>
      </c>
      <c r="M183" s="47">
        <v>0</v>
      </c>
      <c r="N183" s="47">
        <v>0</v>
      </c>
      <c r="O183" s="47">
        <v>0</v>
      </c>
      <c r="P183" s="47">
        <v>0</v>
      </c>
      <c r="Q183" s="47">
        <v>0</v>
      </c>
      <c r="S183" s="47">
        <f>SUM(F183:Q183)</f>
        <v>0</v>
      </c>
      <c r="T183" s="55"/>
      <c r="U183" s="55">
        <f>S23-U23</f>
        <v>5000000</v>
      </c>
      <c r="V183" s="55">
        <v>0</v>
      </c>
      <c r="W183" s="55">
        <v>0</v>
      </c>
      <c r="X183" s="55">
        <v>0</v>
      </c>
      <c r="Y183" s="55">
        <v>0</v>
      </c>
      <c r="Z183" s="55">
        <v>0</v>
      </c>
      <c r="AA183" s="55">
        <v>0</v>
      </c>
      <c r="AB183" s="55">
        <v>0</v>
      </c>
      <c r="AC183" s="47">
        <v>0</v>
      </c>
      <c r="AD183" s="47">
        <v>0</v>
      </c>
      <c r="AE183" s="47">
        <v>0</v>
      </c>
      <c r="AF183" s="47">
        <v>0</v>
      </c>
      <c r="AH183" s="55">
        <f>SUM(U183:AF183)</f>
        <v>5000000</v>
      </c>
      <c r="AJ183" s="55">
        <f>AH23-AJ23</f>
        <v>0</v>
      </c>
      <c r="AK183" s="55">
        <v>0</v>
      </c>
      <c r="AL183" s="55">
        <v>0</v>
      </c>
      <c r="AM183" s="55">
        <v>0</v>
      </c>
      <c r="AN183" s="55">
        <v>0</v>
      </c>
      <c r="AO183" s="55">
        <v>0</v>
      </c>
      <c r="AP183" s="55">
        <v>0</v>
      </c>
      <c r="AQ183" s="55">
        <v>0</v>
      </c>
      <c r="AR183" s="47">
        <v>0</v>
      </c>
      <c r="AS183" s="47">
        <v>0</v>
      </c>
      <c r="AT183" s="47">
        <v>0</v>
      </c>
      <c r="AU183" s="47">
        <v>0</v>
      </c>
      <c r="AW183" s="47">
        <f>SUM(AJ183:AU183)</f>
        <v>0</v>
      </c>
      <c r="AY183" s="55">
        <f>AW23-AY23</f>
        <v>0</v>
      </c>
      <c r="AZ183" s="55">
        <v>0</v>
      </c>
      <c r="BA183" s="55">
        <v>0</v>
      </c>
      <c r="BB183" s="55">
        <v>0</v>
      </c>
      <c r="BC183" s="55">
        <v>0</v>
      </c>
      <c r="BD183" s="55">
        <v>0</v>
      </c>
      <c r="BE183" s="55">
        <v>0</v>
      </c>
      <c r="BF183" s="55">
        <v>0</v>
      </c>
      <c r="BG183" s="47">
        <v>0</v>
      </c>
      <c r="BH183" s="47">
        <v>0</v>
      </c>
      <c r="BI183" s="47">
        <v>0</v>
      </c>
      <c r="BJ183" s="47">
        <v>0</v>
      </c>
      <c r="BL183" s="47">
        <f>SUM(AY183:BJ183)</f>
        <v>0</v>
      </c>
      <c r="BN183" s="55">
        <f>BL23-BN23</f>
        <v>0</v>
      </c>
      <c r="BO183" s="55">
        <v>0</v>
      </c>
      <c r="BP183" s="55">
        <v>0</v>
      </c>
      <c r="BQ183" s="55">
        <v>0</v>
      </c>
      <c r="BR183" s="55">
        <v>0</v>
      </c>
      <c r="BS183" s="55">
        <v>0</v>
      </c>
      <c r="BT183" s="55">
        <v>0</v>
      </c>
      <c r="BU183" s="55">
        <v>0</v>
      </c>
      <c r="BV183" s="47">
        <v>0</v>
      </c>
      <c r="BW183" s="47">
        <v>0</v>
      </c>
      <c r="BX183" s="47">
        <v>0</v>
      </c>
      <c r="BY183" s="47">
        <v>0</v>
      </c>
      <c r="CA183" s="47">
        <f>SUM(BN183:BY183)</f>
        <v>0</v>
      </c>
      <c r="CC183" s="55">
        <f>CA23-CC23</f>
        <v>0</v>
      </c>
      <c r="CD183" s="55">
        <v>0</v>
      </c>
      <c r="CE183" s="55">
        <v>0</v>
      </c>
      <c r="CF183" s="55">
        <v>0</v>
      </c>
      <c r="CG183" s="55">
        <v>0</v>
      </c>
      <c r="CH183" s="55">
        <v>0</v>
      </c>
      <c r="CI183" s="55">
        <v>0</v>
      </c>
      <c r="CJ183" s="55">
        <v>0</v>
      </c>
      <c r="CK183" s="47">
        <v>0</v>
      </c>
      <c r="CL183" s="47">
        <v>0</v>
      </c>
      <c r="CM183" s="47">
        <v>0</v>
      </c>
      <c r="CN183" s="47">
        <v>0</v>
      </c>
      <c r="CP183" s="47">
        <f>SUM(CC183:CN183)</f>
        <v>0</v>
      </c>
    </row>
    <row r="184" spans="1:94" x14ac:dyDescent="0.35">
      <c r="A184" s="58" t="s">
        <v>173</v>
      </c>
      <c r="B184" s="47"/>
      <c r="C184" s="55">
        <v>0</v>
      </c>
      <c r="D184" s="55">
        <f>-(D14-C14)</f>
        <v>300000</v>
      </c>
      <c r="F184" s="55">
        <f>-(F14-D14)</f>
        <v>100000</v>
      </c>
      <c r="G184" s="55">
        <f t="shared" ref="G184:Q184" si="313">-(G14-F14)</f>
        <v>0</v>
      </c>
      <c r="H184" s="55">
        <f t="shared" si="313"/>
        <v>0</v>
      </c>
      <c r="I184" s="55">
        <f t="shared" si="313"/>
        <v>0</v>
      </c>
      <c r="J184" s="55">
        <f t="shared" si="313"/>
        <v>0</v>
      </c>
      <c r="K184" s="55">
        <f t="shared" si="313"/>
        <v>0</v>
      </c>
      <c r="L184" s="55">
        <f t="shared" si="313"/>
        <v>0</v>
      </c>
      <c r="M184" s="55">
        <f t="shared" si="313"/>
        <v>0</v>
      </c>
      <c r="N184" s="55">
        <f t="shared" si="313"/>
        <v>0</v>
      </c>
      <c r="O184" s="55">
        <f t="shared" si="313"/>
        <v>0</v>
      </c>
      <c r="P184" s="55">
        <f t="shared" si="313"/>
        <v>0</v>
      </c>
      <c r="Q184" s="55">
        <f t="shared" si="313"/>
        <v>0</v>
      </c>
      <c r="S184" s="55">
        <f>SUM(F184:Q184)</f>
        <v>100000</v>
      </c>
      <c r="T184" s="55"/>
      <c r="U184" s="55">
        <f>-(U14-S14)</f>
        <v>0</v>
      </c>
      <c r="V184" s="55">
        <f t="shared" ref="V184:AF184" si="314">-(V14-U14)</f>
        <v>0</v>
      </c>
      <c r="W184" s="55">
        <f t="shared" si="314"/>
        <v>0</v>
      </c>
      <c r="X184" s="55">
        <f t="shared" si="314"/>
        <v>0</v>
      </c>
      <c r="Y184" s="55">
        <f t="shared" si="314"/>
        <v>0</v>
      </c>
      <c r="Z184" s="55">
        <f t="shared" si="314"/>
        <v>0</v>
      </c>
      <c r="AA184" s="55">
        <f t="shared" si="314"/>
        <v>0</v>
      </c>
      <c r="AB184" s="55">
        <f t="shared" si="314"/>
        <v>0</v>
      </c>
      <c r="AC184" s="55">
        <f t="shared" si="314"/>
        <v>0</v>
      </c>
      <c r="AD184" s="55">
        <f t="shared" si="314"/>
        <v>0</v>
      </c>
      <c r="AE184" s="55">
        <f t="shared" si="314"/>
        <v>0</v>
      </c>
      <c r="AF184" s="55">
        <f t="shared" si="314"/>
        <v>0</v>
      </c>
      <c r="AH184" s="55">
        <f>SUM(U184:AF184)</f>
        <v>0</v>
      </c>
      <c r="AJ184" s="55">
        <f>-(AJ14-AH14)</f>
        <v>0</v>
      </c>
      <c r="AK184" s="55">
        <f t="shared" ref="AK184:AU184" si="315">-(AK14-AJ14)</f>
        <v>0</v>
      </c>
      <c r="AL184" s="55">
        <f t="shared" si="315"/>
        <v>0</v>
      </c>
      <c r="AM184" s="55">
        <f t="shared" si="315"/>
        <v>0</v>
      </c>
      <c r="AN184" s="55">
        <f t="shared" si="315"/>
        <v>0</v>
      </c>
      <c r="AO184" s="55">
        <f t="shared" si="315"/>
        <v>0</v>
      </c>
      <c r="AP184" s="55">
        <f t="shared" si="315"/>
        <v>0</v>
      </c>
      <c r="AQ184" s="55">
        <f t="shared" si="315"/>
        <v>0</v>
      </c>
      <c r="AR184" s="55">
        <f t="shared" si="315"/>
        <v>0</v>
      </c>
      <c r="AS184" s="55">
        <f t="shared" si="315"/>
        <v>0</v>
      </c>
      <c r="AT184" s="55">
        <f t="shared" si="315"/>
        <v>0</v>
      </c>
      <c r="AU184" s="55">
        <f t="shared" si="315"/>
        <v>0</v>
      </c>
      <c r="AW184" s="55">
        <f>SUM(AJ184:AU184)</f>
        <v>0</v>
      </c>
      <c r="AY184" s="55">
        <f>-(AY14-AW14)</f>
        <v>0</v>
      </c>
      <c r="AZ184" s="55">
        <f t="shared" ref="AZ184:BJ184" si="316">-(AZ14-AY14)</f>
        <v>0</v>
      </c>
      <c r="BA184" s="55">
        <f t="shared" si="316"/>
        <v>0</v>
      </c>
      <c r="BB184" s="55">
        <f t="shared" si="316"/>
        <v>0</v>
      </c>
      <c r="BC184" s="55">
        <f t="shared" si="316"/>
        <v>0</v>
      </c>
      <c r="BD184" s="55">
        <f t="shared" si="316"/>
        <v>0</v>
      </c>
      <c r="BE184" s="55">
        <f t="shared" si="316"/>
        <v>0</v>
      </c>
      <c r="BF184" s="55">
        <f t="shared" si="316"/>
        <v>0</v>
      </c>
      <c r="BG184" s="55">
        <f t="shared" si="316"/>
        <v>0</v>
      </c>
      <c r="BH184" s="55">
        <f t="shared" si="316"/>
        <v>0</v>
      </c>
      <c r="BI184" s="55">
        <f t="shared" si="316"/>
        <v>0</v>
      </c>
      <c r="BJ184" s="55">
        <f t="shared" si="316"/>
        <v>0</v>
      </c>
      <c r="BL184" s="55">
        <f>SUM(AY184:BJ184)</f>
        <v>0</v>
      </c>
      <c r="BN184" s="55">
        <f>-(BN14-BL14)</f>
        <v>0</v>
      </c>
      <c r="BO184" s="55">
        <f t="shared" ref="BO184:BY184" si="317">-(BO14-BN14)</f>
        <v>0</v>
      </c>
      <c r="BP184" s="55">
        <f t="shared" si="317"/>
        <v>0</v>
      </c>
      <c r="BQ184" s="55">
        <f t="shared" si="317"/>
        <v>0</v>
      </c>
      <c r="BR184" s="55">
        <f t="shared" si="317"/>
        <v>0</v>
      </c>
      <c r="BS184" s="55">
        <f t="shared" si="317"/>
        <v>0</v>
      </c>
      <c r="BT184" s="55">
        <f t="shared" si="317"/>
        <v>0</v>
      </c>
      <c r="BU184" s="55">
        <f t="shared" si="317"/>
        <v>0</v>
      </c>
      <c r="BV184" s="55">
        <f t="shared" si="317"/>
        <v>0</v>
      </c>
      <c r="BW184" s="55">
        <f t="shared" si="317"/>
        <v>0</v>
      </c>
      <c r="BX184" s="55">
        <f t="shared" si="317"/>
        <v>0</v>
      </c>
      <c r="BY184" s="55">
        <f t="shared" si="317"/>
        <v>0</v>
      </c>
      <c r="CA184" s="55">
        <f>SUM(BN184:BY184)</f>
        <v>0</v>
      </c>
      <c r="CC184" s="55">
        <f>-(CC14-CA14)</f>
        <v>0</v>
      </c>
      <c r="CD184" s="55">
        <f t="shared" ref="CD184:CN184" si="318">-(CD14-CC14)</f>
        <v>0</v>
      </c>
      <c r="CE184" s="55">
        <f t="shared" si="318"/>
        <v>0</v>
      </c>
      <c r="CF184" s="55">
        <f t="shared" si="318"/>
        <v>0</v>
      </c>
      <c r="CG184" s="55">
        <f t="shared" si="318"/>
        <v>0</v>
      </c>
      <c r="CH184" s="55">
        <f t="shared" si="318"/>
        <v>0</v>
      </c>
      <c r="CI184" s="55">
        <f t="shared" si="318"/>
        <v>0</v>
      </c>
      <c r="CJ184" s="55">
        <f t="shared" si="318"/>
        <v>0</v>
      </c>
      <c r="CK184" s="55">
        <f t="shared" si="318"/>
        <v>0</v>
      </c>
      <c r="CL184" s="55">
        <f t="shared" si="318"/>
        <v>0</v>
      </c>
      <c r="CM184" s="55">
        <f t="shared" si="318"/>
        <v>0</v>
      </c>
      <c r="CN184" s="55">
        <f t="shared" si="318"/>
        <v>0</v>
      </c>
      <c r="CP184" s="55">
        <f>SUM(CC184:CN184)</f>
        <v>0</v>
      </c>
    </row>
    <row r="185" spans="1:94" x14ac:dyDescent="0.35">
      <c r="A185" s="58" t="s">
        <v>174</v>
      </c>
      <c r="B185" s="47"/>
      <c r="C185" s="55">
        <v>0</v>
      </c>
      <c r="D185" s="55">
        <f>C20-D20-D171</f>
        <v>-5024000</v>
      </c>
      <c r="F185" s="55">
        <f>D20-F20-F171</f>
        <v>-6000</v>
      </c>
      <c r="G185" s="55">
        <f t="shared" ref="G185:Q185" si="319">F20-G20-G171</f>
        <v>-6000</v>
      </c>
      <c r="H185" s="55">
        <f t="shared" si="319"/>
        <v>-6000</v>
      </c>
      <c r="I185" s="55">
        <f t="shared" si="319"/>
        <v>-6000</v>
      </c>
      <c r="J185" s="55">
        <f t="shared" si="319"/>
        <v>-6000</v>
      </c>
      <c r="K185" s="55">
        <f t="shared" si="319"/>
        <v>-6000</v>
      </c>
      <c r="L185" s="55">
        <f t="shared" si="319"/>
        <v>-6000</v>
      </c>
      <c r="M185" s="55">
        <f t="shared" si="319"/>
        <v>-6000</v>
      </c>
      <c r="N185" s="55">
        <f t="shared" si="319"/>
        <v>-6000</v>
      </c>
      <c r="O185" s="55">
        <f t="shared" si="319"/>
        <v>-6000</v>
      </c>
      <c r="P185" s="55">
        <f t="shared" si="319"/>
        <v>-6000</v>
      </c>
      <c r="Q185" s="55">
        <f t="shared" si="319"/>
        <v>-6000</v>
      </c>
      <c r="S185" s="55">
        <f>SUM(F185:Q185)</f>
        <v>-72000</v>
      </c>
      <c r="T185" s="55"/>
      <c r="U185" s="55">
        <f>S20-U20-U171</f>
        <v>8042000</v>
      </c>
      <c r="V185" s="55">
        <f t="shared" ref="V185:AF185" si="320">U20-V20-V171</f>
        <v>-6000</v>
      </c>
      <c r="W185" s="55">
        <f t="shared" si="320"/>
        <v>-6000</v>
      </c>
      <c r="X185" s="55">
        <f t="shared" si="320"/>
        <v>-6000</v>
      </c>
      <c r="Y185" s="55">
        <f t="shared" si="320"/>
        <v>-6000</v>
      </c>
      <c r="Z185" s="55">
        <f t="shared" si="320"/>
        <v>-6000</v>
      </c>
      <c r="AA185" s="55">
        <f t="shared" si="320"/>
        <v>-6000</v>
      </c>
      <c r="AB185" s="55">
        <f t="shared" si="320"/>
        <v>-6000</v>
      </c>
      <c r="AC185" s="55">
        <f t="shared" si="320"/>
        <v>-6000</v>
      </c>
      <c r="AD185" s="55">
        <f t="shared" si="320"/>
        <v>-6000</v>
      </c>
      <c r="AE185" s="55">
        <f t="shared" si="320"/>
        <v>-6000</v>
      </c>
      <c r="AF185" s="55">
        <f t="shared" si="320"/>
        <v>-6000</v>
      </c>
      <c r="AH185" s="55">
        <f>SUM(U185:AF185)</f>
        <v>7976000</v>
      </c>
      <c r="AJ185" s="55">
        <f>AH20-AJ20-AJ171</f>
        <v>42000</v>
      </c>
      <c r="AK185" s="55">
        <f t="shared" ref="AK185:AU185" si="321">AJ20-AK20-AK171</f>
        <v>-6000</v>
      </c>
      <c r="AL185" s="55">
        <f t="shared" si="321"/>
        <v>-6000</v>
      </c>
      <c r="AM185" s="55">
        <f t="shared" si="321"/>
        <v>-6000</v>
      </c>
      <c r="AN185" s="55">
        <f t="shared" si="321"/>
        <v>-6000</v>
      </c>
      <c r="AO185" s="55">
        <f t="shared" si="321"/>
        <v>-6000</v>
      </c>
      <c r="AP185" s="55">
        <f t="shared" si="321"/>
        <v>-6000</v>
      </c>
      <c r="AQ185" s="55">
        <f t="shared" si="321"/>
        <v>-6000</v>
      </c>
      <c r="AR185" s="55">
        <f t="shared" si="321"/>
        <v>-6000</v>
      </c>
      <c r="AS185" s="55">
        <f t="shared" si="321"/>
        <v>-6000</v>
      </c>
      <c r="AT185" s="55">
        <f t="shared" si="321"/>
        <v>-6000</v>
      </c>
      <c r="AU185" s="55">
        <f t="shared" si="321"/>
        <v>-6000</v>
      </c>
      <c r="AW185" s="55">
        <f>SUM(AJ185:AU185)</f>
        <v>-24000</v>
      </c>
      <c r="AY185" s="55">
        <f>AW20-AY20-AY171</f>
        <v>42000</v>
      </c>
      <c r="AZ185" s="55">
        <f t="shared" ref="AZ185:BJ185" si="322">AY20-AZ20-AZ171</f>
        <v>-6000</v>
      </c>
      <c r="BA185" s="55">
        <f t="shared" si="322"/>
        <v>-6000</v>
      </c>
      <c r="BB185" s="55">
        <f t="shared" si="322"/>
        <v>-6000</v>
      </c>
      <c r="BC185" s="55">
        <f t="shared" si="322"/>
        <v>-6000</v>
      </c>
      <c r="BD185" s="55">
        <f t="shared" si="322"/>
        <v>-6000</v>
      </c>
      <c r="BE185" s="55">
        <f t="shared" si="322"/>
        <v>-6000</v>
      </c>
      <c r="BF185" s="55">
        <f t="shared" si="322"/>
        <v>-6000</v>
      </c>
      <c r="BG185" s="55">
        <f t="shared" si="322"/>
        <v>-6000</v>
      </c>
      <c r="BH185" s="55">
        <f t="shared" si="322"/>
        <v>-6000</v>
      </c>
      <c r="BI185" s="55">
        <f t="shared" si="322"/>
        <v>-6000</v>
      </c>
      <c r="BJ185" s="55">
        <f t="shared" si="322"/>
        <v>-6000</v>
      </c>
      <c r="BL185" s="55">
        <f>SUM(AY185:BJ185)</f>
        <v>-24000</v>
      </c>
      <c r="BN185" s="55">
        <f>BL20-BN20-BN171</f>
        <v>42000</v>
      </c>
      <c r="BO185" s="55">
        <f t="shared" ref="BO185:BY185" si="323">BN20-BO20-BO171</f>
        <v>-6000</v>
      </c>
      <c r="BP185" s="55">
        <f t="shared" si="323"/>
        <v>-6000</v>
      </c>
      <c r="BQ185" s="55">
        <f t="shared" si="323"/>
        <v>-6000</v>
      </c>
      <c r="BR185" s="55">
        <f t="shared" si="323"/>
        <v>-6000</v>
      </c>
      <c r="BS185" s="55">
        <f t="shared" si="323"/>
        <v>-6000</v>
      </c>
      <c r="BT185" s="55">
        <f t="shared" si="323"/>
        <v>-6000</v>
      </c>
      <c r="BU185" s="55">
        <f t="shared" si="323"/>
        <v>-6000</v>
      </c>
      <c r="BV185" s="55">
        <f t="shared" si="323"/>
        <v>-6000</v>
      </c>
      <c r="BW185" s="55">
        <f t="shared" si="323"/>
        <v>-6000</v>
      </c>
      <c r="BX185" s="55">
        <f t="shared" si="323"/>
        <v>-6000</v>
      </c>
      <c r="BY185" s="55">
        <f t="shared" si="323"/>
        <v>-6000</v>
      </c>
      <c r="CA185" s="55">
        <f>SUM(BN185:BY185)</f>
        <v>-24000</v>
      </c>
      <c r="CC185" s="55">
        <f>CA20-CC20-CC171</f>
        <v>42000</v>
      </c>
      <c r="CD185" s="55">
        <f t="shared" ref="CD185:CN185" si="324">CC20-CD20-CD171</f>
        <v>-6000</v>
      </c>
      <c r="CE185" s="55">
        <f t="shared" si="324"/>
        <v>-6000</v>
      </c>
      <c r="CF185" s="55">
        <f t="shared" si="324"/>
        <v>-6000</v>
      </c>
      <c r="CG185" s="55">
        <f t="shared" si="324"/>
        <v>-6000</v>
      </c>
      <c r="CH185" s="55">
        <f t="shared" si="324"/>
        <v>-6000</v>
      </c>
      <c r="CI185" s="55">
        <f t="shared" si="324"/>
        <v>-6000</v>
      </c>
      <c r="CJ185" s="55">
        <f t="shared" si="324"/>
        <v>-6000</v>
      </c>
      <c r="CK185" s="55">
        <f t="shared" si="324"/>
        <v>-6000</v>
      </c>
      <c r="CL185" s="55">
        <f t="shared" si="324"/>
        <v>-6000</v>
      </c>
      <c r="CM185" s="55">
        <f t="shared" si="324"/>
        <v>-6000</v>
      </c>
      <c r="CN185" s="55">
        <f t="shared" si="324"/>
        <v>-6000</v>
      </c>
      <c r="CP185" s="55">
        <f>SUM(CC185:CN185)</f>
        <v>-24000</v>
      </c>
    </row>
    <row r="186" spans="1:94" x14ac:dyDescent="0.35">
      <c r="A186" s="58" t="s">
        <v>175</v>
      </c>
      <c r="B186" s="47"/>
      <c r="C186" s="47">
        <v>0</v>
      </c>
      <c r="D186" s="47">
        <v>0</v>
      </c>
      <c r="F186" s="47">
        <v>0</v>
      </c>
      <c r="G186" s="47">
        <v>0</v>
      </c>
      <c r="H186" s="47">
        <v>0</v>
      </c>
      <c r="I186" s="47">
        <v>0</v>
      </c>
      <c r="J186" s="47">
        <v>0</v>
      </c>
      <c r="K186" s="47">
        <v>0</v>
      </c>
      <c r="L186" s="47">
        <v>0</v>
      </c>
      <c r="M186" s="47">
        <v>0</v>
      </c>
      <c r="N186" s="47">
        <v>0</v>
      </c>
      <c r="O186" s="47">
        <v>0</v>
      </c>
      <c r="P186" s="47">
        <v>0</v>
      </c>
      <c r="Q186" s="47">
        <v>0</v>
      </c>
      <c r="S186" s="47">
        <f>SUM(F186:Q186)</f>
        <v>0</v>
      </c>
      <c r="T186" s="47"/>
      <c r="U186" s="47">
        <v>0</v>
      </c>
      <c r="V186" s="47">
        <v>0</v>
      </c>
      <c r="W186" s="47">
        <v>0</v>
      </c>
      <c r="X186" s="47">
        <v>0</v>
      </c>
      <c r="Y186" s="47">
        <v>0</v>
      </c>
      <c r="Z186" s="47">
        <v>0</v>
      </c>
      <c r="AA186" s="47">
        <v>0</v>
      </c>
      <c r="AB186" s="47">
        <v>0</v>
      </c>
      <c r="AC186" s="47">
        <v>0</v>
      </c>
      <c r="AD186" s="47">
        <v>0</v>
      </c>
      <c r="AE186" s="47">
        <v>0</v>
      </c>
      <c r="AF186" s="47">
        <v>0</v>
      </c>
      <c r="AH186" s="47">
        <f>SUM(U186:AF186)</f>
        <v>0</v>
      </c>
      <c r="AJ186" s="47">
        <v>0</v>
      </c>
      <c r="AK186" s="47">
        <v>0</v>
      </c>
      <c r="AL186" s="47">
        <v>0</v>
      </c>
      <c r="AM186" s="47">
        <v>0</v>
      </c>
      <c r="AN186" s="47">
        <v>0</v>
      </c>
      <c r="AO186" s="47">
        <v>0</v>
      </c>
      <c r="AP186" s="47">
        <v>0</v>
      </c>
      <c r="AQ186" s="47">
        <v>0</v>
      </c>
      <c r="AR186" s="47">
        <v>0</v>
      </c>
      <c r="AS186" s="47">
        <v>0</v>
      </c>
      <c r="AT186" s="47">
        <v>0</v>
      </c>
      <c r="AU186" s="47">
        <v>0</v>
      </c>
      <c r="AW186" s="47">
        <f>SUM(AJ186:AU186)</f>
        <v>0</v>
      </c>
      <c r="AY186" s="47">
        <v>0</v>
      </c>
      <c r="AZ186" s="47">
        <v>0</v>
      </c>
      <c r="BA186" s="47">
        <v>0</v>
      </c>
      <c r="BB186" s="47">
        <v>0</v>
      </c>
      <c r="BC186" s="47">
        <v>0</v>
      </c>
      <c r="BD186" s="47">
        <v>0</v>
      </c>
      <c r="BE186" s="47">
        <v>0</v>
      </c>
      <c r="BF186" s="47">
        <v>0</v>
      </c>
      <c r="BG186" s="47">
        <v>0</v>
      </c>
      <c r="BH186" s="47">
        <v>0</v>
      </c>
      <c r="BI186" s="47">
        <v>0</v>
      </c>
      <c r="BJ186" s="47">
        <v>0</v>
      </c>
      <c r="BL186" s="47">
        <f>SUM(AY186:BJ186)</f>
        <v>0</v>
      </c>
      <c r="BN186" s="47">
        <v>0</v>
      </c>
      <c r="BO186" s="47">
        <v>0</v>
      </c>
      <c r="BP186" s="47">
        <v>0</v>
      </c>
      <c r="BQ186" s="47">
        <v>0</v>
      </c>
      <c r="BR186" s="47">
        <v>0</v>
      </c>
      <c r="BS186" s="47">
        <v>0</v>
      </c>
      <c r="BT186" s="47">
        <v>0</v>
      </c>
      <c r="BU186" s="47">
        <v>0</v>
      </c>
      <c r="BV186" s="47">
        <v>0</v>
      </c>
      <c r="BW186" s="47">
        <v>0</v>
      </c>
      <c r="BX186" s="47">
        <v>0</v>
      </c>
      <c r="BY186" s="47">
        <v>0</v>
      </c>
      <c r="CA186" s="47">
        <f>SUM(BN186:BY186)</f>
        <v>0</v>
      </c>
      <c r="CC186" s="47">
        <v>0</v>
      </c>
      <c r="CD186" s="47">
        <v>0</v>
      </c>
      <c r="CE186" s="47">
        <v>0</v>
      </c>
      <c r="CF186" s="47">
        <v>0</v>
      </c>
      <c r="CG186" s="47">
        <v>0</v>
      </c>
      <c r="CH186" s="47">
        <v>0</v>
      </c>
      <c r="CI186" s="47">
        <v>0</v>
      </c>
      <c r="CJ186" s="47">
        <v>0</v>
      </c>
      <c r="CK186" s="47">
        <v>0</v>
      </c>
      <c r="CL186" s="47">
        <v>0</v>
      </c>
      <c r="CM186" s="47">
        <v>0</v>
      </c>
      <c r="CN186" s="47">
        <v>0</v>
      </c>
      <c r="CP186" s="47">
        <f>SUM(CC186:CN186)</f>
        <v>0</v>
      </c>
    </row>
    <row r="187" spans="1:94" x14ac:dyDescent="0.35">
      <c r="A187" s="58" t="s">
        <v>68</v>
      </c>
      <c r="B187" s="47"/>
      <c r="C187" s="55">
        <v>0</v>
      </c>
      <c r="D187" s="55">
        <f>C21-D21</f>
        <v>-25000</v>
      </c>
      <c r="F187" s="55">
        <f>D21-F21</f>
        <v>1000</v>
      </c>
      <c r="G187" s="55">
        <f t="shared" ref="G187:Q187" si="325">F21-G21</f>
        <v>-9000</v>
      </c>
      <c r="H187" s="55">
        <f t="shared" si="325"/>
        <v>1000</v>
      </c>
      <c r="I187" s="55">
        <f t="shared" si="325"/>
        <v>1000</v>
      </c>
      <c r="J187" s="55">
        <f t="shared" si="325"/>
        <v>1000</v>
      </c>
      <c r="K187" s="55">
        <f t="shared" si="325"/>
        <v>1000</v>
      </c>
      <c r="L187" s="55">
        <f t="shared" si="325"/>
        <v>1000</v>
      </c>
      <c r="M187" s="55">
        <f t="shared" si="325"/>
        <v>1000</v>
      </c>
      <c r="N187" s="55">
        <f t="shared" si="325"/>
        <v>-9000</v>
      </c>
      <c r="O187" s="55">
        <f t="shared" si="325"/>
        <v>1000</v>
      </c>
      <c r="P187" s="55">
        <f t="shared" si="325"/>
        <v>1000</v>
      </c>
      <c r="Q187" s="55">
        <f t="shared" si="325"/>
        <v>1000</v>
      </c>
      <c r="S187" s="55">
        <f>SUM(F187:Q187)</f>
        <v>-8000</v>
      </c>
      <c r="T187" s="55"/>
      <c r="U187" s="55">
        <f>S21-U21</f>
        <v>534000</v>
      </c>
      <c r="V187" s="55">
        <f t="shared" ref="V187:AF187" si="326">U21-V21</f>
        <v>-9000</v>
      </c>
      <c r="W187" s="55">
        <f t="shared" si="326"/>
        <v>1000</v>
      </c>
      <c r="X187" s="55">
        <f t="shared" si="326"/>
        <v>1000</v>
      </c>
      <c r="Y187" s="55">
        <f t="shared" si="326"/>
        <v>1000</v>
      </c>
      <c r="Z187" s="55">
        <f t="shared" si="326"/>
        <v>1000</v>
      </c>
      <c r="AA187" s="55">
        <f t="shared" si="326"/>
        <v>1000</v>
      </c>
      <c r="AB187" s="55">
        <f t="shared" si="326"/>
        <v>1000</v>
      </c>
      <c r="AC187" s="55">
        <f t="shared" si="326"/>
        <v>-9000</v>
      </c>
      <c r="AD187" s="55">
        <f t="shared" si="326"/>
        <v>1000</v>
      </c>
      <c r="AE187" s="55">
        <f t="shared" si="326"/>
        <v>1000</v>
      </c>
      <c r="AF187" s="55">
        <f t="shared" si="326"/>
        <v>1000</v>
      </c>
      <c r="AH187" s="55">
        <f>SUM(U187:AF187)</f>
        <v>525000</v>
      </c>
      <c r="AJ187" s="55">
        <f>AH21-AJ21</f>
        <v>9000</v>
      </c>
      <c r="AK187" s="55">
        <f t="shared" ref="AK187:AU187" si="327">AJ21-AK21</f>
        <v>-9000</v>
      </c>
      <c r="AL187" s="55">
        <f t="shared" si="327"/>
        <v>1000</v>
      </c>
      <c r="AM187" s="55">
        <f t="shared" si="327"/>
        <v>1000</v>
      </c>
      <c r="AN187" s="55">
        <f t="shared" si="327"/>
        <v>1000</v>
      </c>
      <c r="AO187" s="55">
        <f t="shared" si="327"/>
        <v>1000</v>
      </c>
      <c r="AP187" s="55">
        <f t="shared" si="327"/>
        <v>1000</v>
      </c>
      <c r="AQ187" s="55">
        <f t="shared" si="327"/>
        <v>1000</v>
      </c>
      <c r="AR187" s="55">
        <f t="shared" si="327"/>
        <v>-9000</v>
      </c>
      <c r="AS187" s="55">
        <f t="shared" si="327"/>
        <v>1000</v>
      </c>
      <c r="AT187" s="55">
        <f t="shared" si="327"/>
        <v>1000</v>
      </c>
      <c r="AU187" s="55">
        <f t="shared" si="327"/>
        <v>1000</v>
      </c>
      <c r="AW187" s="55">
        <f>SUM(AJ187:AU187)</f>
        <v>0</v>
      </c>
      <c r="AY187" s="55">
        <f>AW21-AY21</f>
        <v>9000</v>
      </c>
      <c r="AZ187" s="55">
        <f t="shared" ref="AZ187:BJ187" si="328">AY21-AZ21</f>
        <v>-9000</v>
      </c>
      <c r="BA187" s="55">
        <f t="shared" si="328"/>
        <v>1000</v>
      </c>
      <c r="BB187" s="55">
        <f t="shared" si="328"/>
        <v>1000</v>
      </c>
      <c r="BC187" s="55">
        <f t="shared" si="328"/>
        <v>1000</v>
      </c>
      <c r="BD187" s="55">
        <f t="shared" si="328"/>
        <v>1000</v>
      </c>
      <c r="BE187" s="55">
        <f t="shared" si="328"/>
        <v>1000</v>
      </c>
      <c r="BF187" s="55">
        <f t="shared" si="328"/>
        <v>1000</v>
      </c>
      <c r="BG187" s="55">
        <f t="shared" si="328"/>
        <v>-9000</v>
      </c>
      <c r="BH187" s="55">
        <f t="shared" si="328"/>
        <v>1000</v>
      </c>
      <c r="BI187" s="55">
        <f t="shared" si="328"/>
        <v>1000</v>
      </c>
      <c r="BJ187" s="55">
        <f t="shared" si="328"/>
        <v>1000</v>
      </c>
      <c r="BL187" s="55">
        <f>SUM(AY187:BJ187)</f>
        <v>0</v>
      </c>
      <c r="BN187" s="55">
        <f>BL21-BN21</f>
        <v>9000</v>
      </c>
      <c r="BO187" s="55">
        <f t="shared" ref="BO187:BY187" si="329">BN21-BO21</f>
        <v>-9000</v>
      </c>
      <c r="BP187" s="55">
        <f t="shared" si="329"/>
        <v>1000</v>
      </c>
      <c r="BQ187" s="55">
        <f t="shared" si="329"/>
        <v>1000</v>
      </c>
      <c r="BR187" s="55">
        <f t="shared" si="329"/>
        <v>1000</v>
      </c>
      <c r="BS187" s="55">
        <f t="shared" si="329"/>
        <v>1000</v>
      </c>
      <c r="BT187" s="55">
        <f t="shared" si="329"/>
        <v>1000</v>
      </c>
      <c r="BU187" s="55">
        <f t="shared" si="329"/>
        <v>1000</v>
      </c>
      <c r="BV187" s="55">
        <f t="shared" si="329"/>
        <v>-9000</v>
      </c>
      <c r="BW187" s="55">
        <f t="shared" si="329"/>
        <v>1000</v>
      </c>
      <c r="BX187" s="55">
        <f t="shared" si="329"/>
        <v>1000</v>
      </c>
      <c r="BY187" s="55">
        <f t="shared" si="329"/>
        <v>1000</v>
      </c>
      <c r="CA187" s="55">
        <f>SUM(BN187:BY187)</f>
        <v>0</v>
      </c>
      <c r="CC187" s="55">
        <f>CA21-CC21</f>
        <v>9000</v>
      </c>
      <c r="CD187" s="55">
        <f t="shared" ref="CD187:CN187" si="330">CC21-CD21</f>
        <v>-9000</v>
      </c>
      <c r="CE187" s="55">
        <f t="shared" si="330"/>
        <v>1000</v>
      </c>
      <c r="CF187" s="55">
        <f t="shared" si="330"/>
        <v>1000</v>
      </c>
      <c r="CG187" s="55">
        <f t="shared" si="330"/>
        <v>1000</v>
      </c>
      <c r="CH187" s="55">
        <f t="shared" si="330"/>
        <v>1000</v>
      </c>
      <c r="CI187" s="55">
        <f t="shared" si="330"/>
        <v>1000</v>
      </c>
      <c r="CJ187" s="55">
        <f t="shared" si="330"/>
        <v>1000</v>
      </c>
      <c r="CK187" s="55">
        <f t="shared" si="330"/>
        <v>-9000</v>
      </c>
      <c r="CL187" s="55">
        <f t="shared" si="330"/>
        <v>1000</v>
      </c>
      <c r="CM187" s="55">
        <f t="shared" si="330"/>
        <v>1000</v>
      </c>
      <c r="CN187" s="55">
        <f t="shared" si="330"/>
        <v>1000</v>
      </c>
      <c r="CP187" s="55">
        <f>SUM(CC187:CN187)</f>
        <v>0</v>
      </c>
    </row>
    <row r="188" spans="1:94" s="61" customFormat="1" x14ac:dyDescent="0.35"/>
    <row r="189" spans="1:94" s="60" customFormat="1" x14ac:dyDescent="0.35">
      <c r="A189" s="60" t="s">
        <v>69</v>
      </c>
      <c r="B189" s="46"/>
      <c r="C189" s="54">
        <f>SUM(C183:C188)</f>
        <v>0</v>
      </c>
      <c r="D189" s="54">
        <f t="shared" ref="D189" si="331">SUM(D183:D188)</f>
        <v>-4749000</v>
      </c>
      <c r="F189" s="54">
        <f t="shared" ref="F189:Q189" si="332">SUM(F183:F188)</f>
        <v>95000</v>
      </c>
      <c r="G189" s="54">
        <f t="shared" si="332"/>
        <v>-15000</v>
      </c>
      <c r="H189" s="54">
        <f t="shared" si="332"/>
        <v>-5000</v>
      </c>
      <c r="I189" s="54">
        <f t="shared" si="332"/>
        <v>-5000</v>
      </c>
      <c r="J189" s="54">
        <f t="shared" si="332"/>
        <v>-5000</v>
      </c>
      <c r="K189" s="54">
        <f t="shared" si="332"/>
        <v>-5000</v>
      </c>
      <c r="L189" s="54">
        <f t="shared" si="332"/>
        <v>-5000</v>
      </c>
      <c r="M189" s="54">
        <f t="shared" si="332"/>
        <v>-5000</v>
      </c>
      <c r="N189" s="54">
        <f t="shared" si="332"/>
        <v>-15000</v>
      </c>
      <c r="O189" s="54">
        <f t="shared" si="332"/>
        <v>-5000</v>
      </c>
      <c r="P189" s="54">
        <f t="shared" si="332"/>
        <v>-5000</v>
      </c>
      <c r="Q189" s="54">
        <f t="shared" si="332"/>
        <v>-5000</v>
      </c>
      <c r="S189" s="54">
        <f>SUM(S183:S188)</f>
        <v>20000</v>
      </c>
      <c r="T189" s="54"/>
      <c r="U189" s="54">
        <f t="shared" ref="U189:AF189" si="333">SUM(U183:U188)</f>
        <v>13576000</v>
      </c>
      <c r="V189" s="54">
        <f t="shared" si="333"/>
        <v>-15000</v>
      </c>
      <c r="W189" s="54">
        <f t="shared" si="333"/>
        <v>-5000</v>
      </c>
      <c r="X189" s="54">
        <f t="shared" si="333"/>
        <v>-5000</v>
      </c>
      <c r="Y189" s="54">
        <f t="shared" si="333"/>
        <v>-5000</v>
      </c>
      <c r="Z189" s="54">
        <f t="shared" si="333"/>
        <v>-5000</v>
      </c>
      <c r="AA189" s="54">
        <f t="shared" si="333"/>
        <v>-5000</v>
      </c>
      <c r="AB189" s="54">
        <f t="shared" si="333"/>
        <v>-5000</v>
      </c>
      <c r="AC189" s="54">
        <f t="shared" si="333"/>
        <v>-15000</v>
      </c>
      <c r="AD189" s="54">
        <f t="shared" si="333"/>
        <v>-5000</v>
      </c>
      <c r="AE189" s="54">
        <f t="shared" si="333"/>
        <v>-5000</v>
      </c>
      <c r="AF189" s="54">
        <f t="shared" si="333"/>
        <v>-5000</v>
      </c>
      <c r="AH189" s="54">
        <f>SUM(AH183:AH188)</f>
        <v>13501000</v>
      </c>
      <c r="AJ189" s="54">
        <f t="shared" ref="AJ189:AU189" si="334">SUM(AJ183:AJ188)</f>
        <v>51000</v>
      </c>
      <c r="AK189" s="54">
        <f t="shared" si="334"/>
        <v>-15000</v>
      </c>
      <c r="AL189" s="54">
        <f t="shared" si="334"/>
        <v>-5000</v>
      </c>
      <c r="AM189" s="54">
        <f t="shared" si="334"/>
        <v>-5000</v>
      </c>
      <c r="AN189" s="54">
        <f t="shared" si="334"/>
        <v>-5000</v>
      </c>
      <c r="AO189" s="54">
        <f t="shared" si="334"/>
        <v>-5000</v>
      </c>
      <c r="AP189" s="54">
        <f t="shared" si="334"/>
        <v>-5000</v>
      </c>
      <c r="AQ189" s="54">
        <f t="shared" si="334"/>
        <v>-5000</v>
      </c>
      <c r="AR189" s="54">
        <f t="shared" si="334"/>
        <v>-15000</v>
      </c>
      <c r="AS189" s="54">
        <f t="shared" si="334"/>
        <v>-5000</v>
      </c>
      <c r="AT189" s="54">
        <f t="shared" si="334"/>
        <v>-5000</v>
      </c>
      <c r="AU189" s="54">
        <f t="shared" si="334"/>
        <v>-5000</v>
      </c>
      <c r="AW189" s="54">
        <f>SUM(AW183:AW188)</f>
        <v>-24000</v>
      </c>
      <c r="AY189" s="54">
        <f t="shared" ref="AY189:BJ189" si="335">SUM(AY183:AY188)</f>
        <v>51000</v>
      </c>
      <c r="AZ189" s="54">
        <f t="shared" si="335"/>
        <v>-15000</v>
      </c>
      <c r="BA189" s="54">
        <f t="shared" si="335"/>
        <v>-5000</v>
      </c>
      <c r="BB189" s="54">
        <f t="shared" si="335"/>
        <v>-5000</v>
      </c>
      <c r="BC189" s="54">
        <f t="shared" si="335"/>
        <v>-5000</v>
      </c>
      <c r="BD189" s="54">
        <f t="shared" si="335"/>
        <v>-5000</v>
      </c>
      <c r="BE189" s="54">
        <f t="shared" si="335"/>
        <v>-5000</v>
      </c>
      <c r="BF189" s="54">
        <f t="shared" si="335"/>
        <v>-5000</v>
      </c>
      <c r="BG189" s="54">
        <f t="shared" si="335"/>
        <v>-15000</v>
      </c>
      <c r="BH189" s="54">
        <f t="shared" si="335"/>
        <v>-5000</v>
      </c>
      <c r="BI189" s="54">
        <f t="shared" si="335"/>
        <v>-5000</v>
      </c>
      <c r="BJ189" s="54">
        <f t="shared" si="335"/>
        <v>-5000</v>
      </c>
      <c r="BL189" s="54">
        <f>SUM(BL183:BL188)</f>
        <v>-24000</v>
      </c>
      <c r="BN189" s="54">
        <f t="shared" ref="BN189:BY189" si="336">SUM(BN183:BN188)</f>
        <v>51000</v>
      </c>
      <c r="BO189" s="54">
        <f t="shared" si="336"/>
        <v>-15000</v>
      </c>
      <c r="BP189" s="54">
        <f t="shared" si="336"/>
        <v>-5000</v>
      </c>
      <c r="BQ189" s="54">
        <f t="shared" si="336"/>
        <v>-5000</v>
      </c>
      <c r="BR189" s="54">
        <f t="shared" si="336"/>
        <v>-5000</v>
      </c>
      <c r="BS189" s="54">
        <f t="shared" si="336"/>
        <v>-5000</v>
      </c>
      <c r="BT189" s="54">
        <f t="shared" si="336"/>
        <v>-5000</v>
      </c>
      <c r="BU189" s="54">
        <f t="shared" si="336"/>
        <v>-5000</v>
      </c>
      <c r="BV189" s="54">
        <f t="shared" si="336"/>
        <v>-15000</v>
      </c>
      <c r="BW189" s="54">
        <f t="shared" si="336"/>
        <v>-5000</v>
      </c>
      <c r="BX189" s="54">
        <f t="shared" si="336"/>
        <v>-5000</v>
      </c>
      <c r="BY189" s="54">
        <f t="shared" si="336"/>
        <v>-5000</v>
      </c>
      <c r="CA189" s="54">
        <f>SUM(CA183:CA188)</f>
        <v>-24000</v>
      </c>
      <c r="CC189" s="54">
        <f t="shared" ref="CC189:CN189" si="337">SUM(CC183:CC188)</f>
        <v>51000</v>
      </c>
      <c r="CD189" s="54">
        <f t="shared" si="337"/>
        <v>-15000</v>
      </c>
      <c r="CE189" s="54">
        <f t="shared" si="337"/>
        <v>-5000</v>
      </c>
      <c r="CF189" s="54">
        <f t="shared" si="337"/>
        <v>-5000</v>
      </c>
      <c r="CG189" s="54">
        <f t="shared" si="337"/>
        <v>-5000</v>
      </c>
      <c r="CH189" s="54">
        <f t="shared" si="337"/>
        <v>-5000</v>
      </c>
      <c r="CI189" s="54">
        <f t="shared" si="337"/>
        <v>-5000</v>
      </c>
      <c r="CJ189" s="54">
        <f t="shared" si="337"/>
        <v>-5000</v>
      </c>
      <c r="CK189" s="54">
        <f t="shared" si="337"/>
        <v>-15000</v>
      </c>
      <c r="CL189" s="54">
        <f t="shared" si="337"/>
        <v>-5000</v>
      </c>
      <c r="CM189" s="54">
        <f t="shared" si="337"/>
        <v>-5000</v>
      </c>
      <c r="CN189" s="54">
        <f t="shared" si="337"/>
        <v>-5000</v>
      </c>
      <c r="CP189" s="54">
        <f>SUM(CP183:CP188)</f>
        <v>-24000</v>
      </c>
    </row>
    <row r="191" spans="1:94" x14ac:dyDescent="0.35">
      <c r="A191" s="38" t="s">
        <v>70</v>
      </c>
    </row>
    <row r="193" spans="1:94" x14ac:dyDescent="0.35">
      <c r="A193" s="58" t="s">
        <v>177</v>
      </c>
      <c r="B193" s="47"/>
      <c r="C193" s="55">
        <v>-1168665</v>
      </c>
      <c r="D193" s="55">
        <f>D33-C33</f>
        <v>-2146457.5</v>
      </c>
      <c r="F193" s="55">
        <f>F33-D33</f>
        <v>-179461.875</v>
      </c>
      <c r="G193" s="55">
        <f t="shared" ref="G193:Q193" si="338">G33-F33</f>
        <v>-179461.875</v>
      </c>
      <c r="H193" s="55">
        <f t="shared" si="338"/>
        <v>-179461.87499999953</v>
      </c>
      <c r="I193" s="55">
        <f t="shared" si="338"/>
        <v>-179461.87500000047</v>
      </c>
      <c r="J193" s="55">
        <f t="shared" si="338"/>
        <v>-179461.875</v>
      </c>
      <c r="K193" s="55">
        <f t="shared" si="338"/>
        <v>-179461.875</v>
      </c>
      <c r="L193" s="55">
        <f t="shared" si="338"/>
        <v>-179461.875</v>
      </c>
      <c r="M193" s="55">
        <f t="shared" si="338"/>
        <v>-179461.875</v>
      </c>
      <c r="N193" s="55">
        <f t="shared" si="338"/>
        <v>-179461.875</v>
      </c>
      <c r="O193" s="55">
        <f t="shared" si="338"/>
        <v>-179461.87500000023</v>
      </c>
      <c r="P193" s="55">
        <f t="shared" si="338"/>
        <v>-179461.875</v>
      </c>
      <c r="Q193" s="55">
        <f t="shared" si="338"/>
        <v>-179461.875</v>
      </c>
      <c r="S193" s="55">
        <f t="shared" ref="S193:S199" si="339">SUM(F193:Q193)</f>
        <v>-2153542.5</v>
      </c>
      <c r="T193" s="55"/>
      <c r="U193" s="55">
        <f>U33-S33</f>
        <v>-1249999.9999999998</v>
      </c>
      <c r="V193" s="55">
        <f t="shared" ref="V193:AF193" si="340">V33-U33</f>
        <v>0</v>
      </c>
      <c r="W193" s="55">
        <f t="shared" si="340"/>
        <v>0</v>
      </c>
      <c r="X193" s="55">
        <f t="shared" si="340"/>
        <v>0</v>
      </c>
      <c r="Y193" s="55">
        <f t="shared" si="340"/>
        <v>0</v>
      </c>
      <c r="Z193" s="55">
        <f t="shared" si="340"/>
        <v>0</v>
      </c>
      <c r="AA193" s="55">
        <f t="shared" si="340"/>
        <v>0</v>
      </c>
      <c r="AB193" s="55">
        <f t="shared" si="340"/>
        <v>0</v>
      </c>
      <c r="AC193" s="55">
        <f t="shared" si="340"/>
        <v>0</v>
      </c>
      <c r="AD193" s="55">
        <f t="shared" si="340"/>
        <v>0</v>
      </c>
      <c r="AE193" s="55">
        <f t="shared" si="340"/>
        <v>0</v>
      </c>
      <c r="AF193" s="55">
        <f t="shared" si="340"/>
        <v>0</v>
      </c>
      <c r="AH193" s="55">
        <f t="shared" ref="AH193:AH199" si="341">SUM(U193:AF193)</f>
        <v>-1249999.9999999998</v>
      </c>
      <c r="AJ193" s="55">
        <f>AJ33-AH33</f>
        <v>0</v>
      </c>
      <c r="AK193" s="55">
        <f t="shared" ref="AK193:AU193" si="342">AK33-AJ33</f>
        <v>0</v>
      </c>
      <c r="AL193" s="55">
        <f t="shared" si="342"/>
        <v>0</v>
      </c>
      <c r="AM193" s="55">
        <f t="shared" si="342"/>
        <v>0</v>
      </c>
      <c r="AN193" s="55">
        <f t="shared" si="342"/>
        <v>0</v>
      </c>
      <c r="AO193" s="55">
        <f t="shared" si="342"/>
        <v>0</v>
      </c>
      <c r="AP193" s="55">
        <f t="shared" si="342"/>
        <v>0</v>
      </c>
      <c r="AQ193" s="55">
        <f t="shared" si="342"/>
        <v>0</v>
      </c>
      <c r="AR193" s="55">
        <f t="shared" si="342"/>
        <v>0</v>
      </c>
      <c r="AS193" s="55">
        <f t="shared" si="342"/>
        <v>0</v>
      </c>
      <c r="AT193" s="55">
        <f t="shared" si="342"/>
        <v>0</v>
      </c>
      <c r="AU193" s="55">
        <f t="shared" si="342"/>
        <v>0</v>
      </c>
      <c r="AW193" s="55">
        <f t="shared" ref="AW193:AW199" si="343">SUM(AJ193:AU193)</f>
        <v>0</v>
      </c>
      <c r="AY193" s="55">
        <f>AY33-AW33</f>
        <v>0</v>
      </c>
      <c r="AZ193" s="55">
        <f t="shared" ref="AZ193:BJ193" si="344">AZ33-AY33</f>
        <v>0</v>
      </c>
      <c r="BA193" s="55">
        <f t="shared" si="344"/>
        <v>0</v>
      </c>
      <c r="BB193" s="55">
        <f t="shared" si="344"/>
        <v>0</v>
      </c>
      <c r="BC193" s="55">
        <f t="shared" si="344"/>
        <v>0</v>
      </c>
      <c r="BD193" s="55">
        <f t="shared" si="344"/>
        <v>0</v>
      </c>
      <c r="BE193" s="55">
        <f t="shared" si="344"/>
        <v>0</v>
      </c>
      <c r="BF193" s="55">
        <f t="shared" si="344"/>
        <v>0</v>
      </c>
      <c r="BG193" s="55">
        <f t="shared" si="344"/>
        <v>0</v>
      </c>
      <c r="BH193" s="55">
        <f t="shared" si="344"/>
        <v>0</v>
      </c>
      <c r="BI193" s="55">
        <f t="shared" si="344"/>
        <v>0</v>
      </c>
      <c r="BJ193" s="55">
        <f t="shared" si="344"/>
        <v>0</v>
      </c>
      <c r="BL193" s="55">
        <f t="shared" ref="BL193:BL199" si="345">SUM(AY193:BJ193)</f>
        <v>0</v>
      </c>
      <c r="BN193" s="55">
        <f>BN33-BL33</f>
        <v>0</v>
      </c>
      <c r="BO193" s="55">
        <f t="shared" ref="BO193:BY193" si="346">BO33-BN33</f>
        <v>0</v>
      </c>
      <c r="BP193" s="55">
        <f t="shared" si="346"/>
        <v>0</v>
      </c>
      <c r="BQ193" s="55">
        <f t="shared" si="346"/>
        <v>0</v>
      </c>
      <c r="BR193" s="55">
        <f t="shared" si="346"/>
        <v>0</v>
      </c>
      <c r="BS193" s="55">
        <f t="shared" si="346"/>
        <v>0</v>
      </c>
      <c r="BT193" s="55">
        <f t="shared" si="346"/>
        <v>0</v>
      </c>
      <c r="BU193" s="55">
        <f t="shared" si="346"/>
        <v>0</v>
      </c>
      <c r="BV193" s="55">
        <f t="shared" si="346"/>
        <v>0</v>
      </c>
      <c r="BW193" s="55">
        <f t="shared" si="346"/>
        <v>0</v>
      </c>
      <c r="BX193" s="55">
        <f t="shared" si="346"/>
        <v>0</v>
      </c>
      <c r="BY193" s="55">
        <f t="shared" si="346"/>
        <v>0</v>
      </c>
      <c r="CA193" s="55">
        <f t="shared" ref="CA193:CA199" si="347">SUM(BN193:BY193)</f>
        <v>0</v>
      </c>
      <c r="CC193" s="55">
        <f>CC33-CA33</f>
        <v>0</v>
      </c>
      <c r="CD193" s="55">
        <f t="shared" ref="CD193:CN193" si="348">CD33-CC33</f>
        <v>0</v>
      </c>
      <c r="CE193" s="55">
        <f t="shared" si="348"/>
        <v>0</v>
      </c>
      <c r="CF193" s="55">
        <f t="shared" si="348"/>
        <v>0</v>
      </c>
      <c r="CG193" s="55">
        <f t="shared" si="348"/>
        <v>0</v>
      </c>
      <c r="CH193" s="55">
        <f t="shared" si="348"/>
        <v>0</v>
      </c>
      <c r="CI193" s="55">
        <f t="shared" si="348"/>
        <v>0</v>
      </c>
      <c r="CJ193" s="55">
        <f t="shared" si="348"/>
        <v>0</v>
      </c>
      <c r="CK193" s="55">
        <f t="shared" si="348"/>
        <v>0</v>
      </c>
      <c r="CL193" s="55">
        <f t="shared" si="348"/>
        <v>0</v>
      </c>
      <c r="CM193" s="55">
        <f t="shared" si="348"/>
        <v>0</v>
      </c>
      <c r="CN193" s="55">
        <f t="shared" si="348"/>
        <v>0</v>
      </c>
      <c r="CP193" s="55">
        <f t="shared" ref="CP193:CP199" si="349">SUM(CC193:CN193)</f>
        <v>0</v>
      </c>
    </row>
    <row r="194" spans="1:94" x14ac:dyDescent="0.35">
      <c r="A194" s="58" t="s">
        <v>176</v>
      </c>
      <c r="B194" s="47"/>
      <c r="C194" s="55">
        <v>-2500</v>
      </c>
      <c r="D194" s="55">
        <v>0</v>
      </c>
      <c r="F194" s="55">
        <v>0</v>
      </c>
      <c r="G194" s="55">
        <v>0</v>
      </c>
      <c r="H194" s="55">
        <v>0</v>
      </c>
      <c r="I194" s="55">
        <v>0</v>
      </c>
      <c r="J194" s="55">
        <v>0</v>
      </c>
      <c r="K194" s="55">
        <v>0</v>
      </c>
      <c r="L194" s="55">
        <v>0</v>
      </c>
      <c r="M194" s="55">
        <v>0</v>
      </c>
      <c r="N194" s="55">
        <v>0</v>
      </c>
      <c r="O194" s="55">
        <v>0</v>
      </c>
      <c r="P194" s="55">
        <v>0</v>
      </c>
      <c r="Q194" s="55">
        <v>0</v>
      </c>
      <c r="S194" s="55">
        <f t="shared" si="339"/>
        <v>0</v>
      </c>
      <c r="T194" s="55"/>
      <c r="U194" s="55">
        <v>0</v>
      </c>
      <c r="V194" s="55">
        <v>0</v>
      </c>
      <c r="W194" s="55">
        <v>0</v>
      </c>
      <c r="X194" s="55">
        <v>0</v>
      </c>
      <c r="Y194" s="55">
        <v>0</v>
      </c>
      <c r="Z194" s="55">
        <v>0</v>
      </c>
      <c r="AA194" s="55">
        <v>0</v>
      </c>
      <c r="AB194" s="55">
        <v>0</v>
      </c>
      <c r="AC194" s="55">
        <v>0</v>
      </c>
      <c r="AD194" s="55">
        <v>0</v>
      </c>
      <c r="AE194" s="55">
        <v>0</v>
      </c>
      <c r="AF194" s="55">
        <v>0</v>
      </c>
      <c r="AH194" s="55">
        <f t="shared" si="341"/>
        <v>0</v>
      </c>
      <c r="AJ194" s="55">
        <v>0</v>
      </c>
      <c r="AK194" s="55">
        <v>0</v>
      </c>
      <c r="AL194" s="55">
        <v>0</v>
      </c>
      <c r="AM194" s="55">
        <v>0</v>
      </c>
      <c r="AN194" s="55">
        <v>0</v>
      </c>
      <c r="AO194" s="55">
        <v>0</v>
      </c>
      <c r="AP194" s="55">
        <v>0</v>
      </c>
      <c r="AQ194" s="55">
        <v>0</v>
      </c>
      <c r="AR194" s="55">
        <v>0</v>
      </c>
      <c r="AS194" s="55">
        <v>0</v>
      </c>
      <c r="AT194" s="55">
        <v>0</v>
      </c>
      <c r="AU194" s="55">
        <v>0</v>
      </c>
      <c r="AW194" s="55">
        <f t="shared" si="343"/>
        <v>0</v>
      </c>
      <c r="AY194" s="55">
        <v>0</v>
      </c>
      <c r="AZ194" s="55">
        <v>0</v>
      </c>
      <c r="BA194" s="55">
        <v>0</v>
      </c>
      <c r="BB194" s="55">
        <v>0</v>
      </c>
      <c r="BC194" s="55">
        <v>0</v>
      </c>
      <c r="BD194" s="55">
        <v>0</v>
      </c>
      <c r="BE194" s="55">
        <v>0</v>
      </c>
      <c r="BF194" s="55">
        <v>0</v>
      </c>
      <c r="BG194" s="55">
        <v>0</v>
      </c>
      <c r="BH194" s="55">
        <v>0</v>
      </c>
      <c r="BI194" s="55">
        <v>0</v>
      </c>
      <c r="BJ194" s="55">
        <v>0</v>
      </c>
      <c r="BL194" s="55">
        <f t="shared" si="345"/>
        <v>0</v>
      </c>
      <c r="BN194" s="55">
        <v>0</v>
      </c>
      <c r="BO194" s="55">
        <v>0</v>
      </c>
      <c r="BP194" s="55">
        <v>0</v>
      </c>
      <c r="BQ194" s="55">
        <v>0</v>
      </c>
      <c r="BR194" s="55">
        <v>0</v>
      </c>
      <c r="BS194" s="55">
        <v>0</v>
      </c>
      <c r="BT194" s="55">
        <v>0</v>
      </c>
      <c r="BU194" s="55">
        <v>0</v>
      </c>
      <c r="BV194" s="55">
        <v>0</v>
      </c>
      <c r="BW194" s="55">
        <v>0</v>
      </c>
      <c r="BX194" s="55">
        <v>0</v>
      </c>
      <c r="BY194" s="55">
        <v>0</v>
      </c>
      <c r="CA194" s="55">
        <f t="shared" si="347"/>
        <v>0</v>
      </c>
      <c r="CC194" s="55">
        <v>0</v>
      </c>
      <c r="CD194" s="55">
        <v>0</v>
      </c>
      <c r="CE194" s="55">
        <v>0</v>
      </c>
      <c r="CF194" s="55">
        <v>0</v>
      </c>
      <c r="CG194" s="55">
        <v>0</v>
      </c>
      <c r="CH194" s="55">
        <v>0</v>
      </c>
      <c r="CI194" s="55">
        <v>0</v>
      </c>
      <c r="CJ194" s="55">
        <v>0</v>
      </c>
      <c r="CK194" s="55">
        <v>0</v>
      </c>
      <c r="CL194" s="55">
        <v>0</v>
      </c>
      <c r="CM194" s="55">
        <v>0</v>
      </c>
      <c r="CN194" s="55">
        <v>0</v>
      </c>
      <c r="CP194" s="55">
        <f t="shared" si="349"/>
        <v>0</v>
      </c>
    </row>
    <row r="195" spans="1:94" x14ac:dyDescent="0.35">
      <c r="A195" s="58" t="s">
        <v>178</v>
      </c>
      <c r="B195" s="47"/>
      <c r="C195" s="55">
        <v>-122805</v>
      </c>
      <c r="D195" s="55">
        <v>0</v>
      </c>
      <c r="F195" s="55">
        <v>0</v>
      </c>
      <c r="G195" s="55">
        <v>0</v>
      </c>
      <c r="H195" s="55">
        <v>0</v>
      </c>
      <c r="I195" s="55">
        <v>0</v>
      </c>
      <c r="J195" s="55">
        <v>0</v>
      </c>
      <c r="K195" s="55">
        <v>0</v>
      </c>
      <c r="L195" s="55">
        <v>0</v>
      </c>
      <c r="M195" s="55">
        <v>0</v>
      </c>
      <c r="N195" s="55">
        <v>0</v>
      </c>
      <c r="O195" s="55">
        <v>0</v>
      </c>
      <c r="P195" s="55">
        <v>0</v>
      </c>
      <c r="Q195" s="55">
        <v>0</v>
      </c>
      <c r="S195" s="55">
        <f t="shared" si="339"/>
        <v>0</v>
      </c>
      <c r="T195" s="55"/>
      <c r="U195" s="55">
        <v>0</v>
      </c>
      <c r="V195" s="55">
        <v>0</v>
      </c>
      <c r="W195" s="55">
        <v>0</v>
      </c>
      <c r="X195" s="55">
        <v>0</v>
      </c>
      <c r="Y195" s="55">
        <v>0</v>
      </c>
      <c r="Z195" s="55">
        <v>0</v>
      </c>
      <c r="AA195" s="55">
        <v>0</v>
      </c>
      <c r="AB195" s="55">
        <v>0</v>
      </c>
      <c r="AC195" s="55">
        <v>0</v>
      </c>
      <c r="AD195" s="55">
        <v>0</v>
      </c>
      <c r="AE195" s="55">
        <v>0</v>
      </c>
      <c r="AF195" s="55">
        <v>0</v>
      </c>
      <c r="AH195" s="55">
        <f t="shared" si="341"/>
        <v>0</v>
      </c>
      <c r="AJ195" s="55">
        <v>0</v>
      </c>
      <c r="AK195" s="55">
        <v>0</v>
      </c>
      <c r="AL195" s="55">
        <v>0</v>
      </c>
      <c r="AM195" s="55">
        <v>0</v>
      </c>
      <c r="AN195" s="55">
        <v>0</v>
      </c>
      <c r="AO195" s="55">
        <v>0</v>
      </c>
      <c r="AP195" s="55">
        <v>0</v>
      </c>
      <c r="AQ195" s="55">
        <v>0</v>
      </c>
      <c r="AR195" s="55">
        <v>0</v>
      </c>
      <c r="AS195" s="55">
        <v>0</v>
      </c>
      <c r="AT195" s="55">
        <v>0</v>
      </c>
      <c r="AU195" s="55">
        <v>0</v>
      </c>
      <c r="AW195" s="55">
        <f t="shared" si="343"/>
        <v>0</v>
      </c>
      <c r="AY195" s="55">
        <v>0</v>
      </c>
      <c r="AZ195" s="55">
        <v>0</v>
      </c>
      <c r="BA195" s="55">
        <v>0</v>
      </c>
      <c r="BB195" s="55">
        <v>0</v>
      </c>
      <c r="BC195" s="55">
        <v>0</v>
      </c>
      <c r="BD195" s="55">
        <v>0</v>
      </c>
      <c r="BE195" s="55">
        <v>0</v>
      </c>
      <c r="BF195" s="55">
        <v>0</v>
      </c>
      <c r="BG195" s="55">
        <v>0</v>
      </c>
      <c r="BH195" s="55">
        <v>0</v>
      </c>
      <c r="BI195" s="55">
        <v>0</v>
      </c>
      <c r="BJ195" s="55">
        <v>0</v>
      </c>
      <c r="BL195" s="55">
        <f t="shared" si="345"/>
        <v>0</v>
      </c>
      <c r="BN195" s="55">
        <v>0</v>
      </c>
      <c r="BO195" s="55">
        <v>0</v>
      </c>
      <c r="BP195" s="55">
        <v>0</v>
      </c>
      <c r="BQ195" s="55">
        <v>0</v>
      </c>
      <c r="BR195" s="55">
        <v>0</v>
      </c>
      <c r="BS195" s="55">
        <v>0</v>
      </c>
      <c r="BT195" s="55">
        <v>0</v>
      </c>
      <c r="BU195" s="55">
        <v>0</v>
      </c>
      <c r="BV195" s="55">
        <v>0</v>
      </c>
      <c r="BW195" s="55">
        <v>0</v>
      </c>
      <c r="BX195" s="55">
        <v>0</v>
      </c>
      <c r="BY195" s="55">
        <v>0</v>
      </c>
      <c r="CA195" s="55">
        <f t="shared" si="347"/>
        <v>0</v>
      </c>
      <c r="CC195" s="55">
        <v>0</v>
      </c>
      <c r="CD195" s="55">
        <v>0</v>
      </c>
      <c r="CE195" s="55">
        <v>0</v>
      </c>
      <c r="CF195" s="55">
        <v>0</v>
      </c>
      <c r="CG195" s="55">
        <v>0</v>
      </c>
      <c r="CH195" s="55">
        <v>0</v>
      </c>
      <c r="CI195" s="55">
        <v>0</v>
      </c>
      <c r="CJ195" s="55">
        <v>0</v>
      </c>
      <c r="CK195" s="55">
        <v>0</v>
      </c>
      <c r="CL195" s="55">
        <v>0</v>
      </c>
      <c r="CM195" s="55">
        <v>0</v>
      </c>
      <c r="CN195" s="55">
        <v>0</v>
      </c>
      <c r="CP195" s="55">
        <f t="shared" si="349"/>
        <v>0</v>
      </c>
    </row>
    <row r="196" spans="1:94" x14ac:dyDescent="0.35">
      <c r="A196" s="58" t="s">
        <v>179</v>
      </c>
      <c r="B196" s="47"/>
      <c r="C196" s="55">
        <f>C39-B39-C176</f>
        <v>2000000</v>
      </c>
      <c r="D196" s="55">
        <f>D39-C39-D176</f>
        <v>-1010000</v>
      </c>
      <c r="F196" s="55">
        <f>F39-D39-F176</f>
        <v>8333.3333333333339</v>
      </c>
      <c r="G196" s="55">
        <f t="shared" ref="G196:Q196" si="350">G39-F39-G176</f>
        <v>0</v>
      </c>
      <c r="H196" s="55">
        <f t="shared" si="350"/>
        <v>0</v>
      </c>
      <c r="I196" s="55">
        <f t="shared" si="350"/>
        <v>0</v>
      </c>
      <c r="J196" s="55">
        <f t="shared" si="350"/>
        <v>0</v>
      </c>
      <c r="K196" s="55">
        <f t="shared" si="350"/>
        <v>0</v>
      </c>
      <c r="L196" s="55">
        <f t="shared" si="350"/>
        <v>-500416.66666666669</v>
      </c>
      <c r="M196" s="55">
        <f t="shared" si="350"/>
        <v>-416.66666666666663</v>
      </c>
      <c r="N196" s="55">
        <f t="shared" si="350"/>
        <v>0</v>
      </c>
      <c r="O196" s="55">
        <f t="shared" si="350"/>
        <v>0</v>
      </c>
      <c r="P196" s="55">
        <f t="shared" si="350"/>
        <v>0</v>
      </c>
      <c r="Q196" s="55">
        <f t="shared" si="350"/>
        <v>-500416.66666666669</v>
      </c>
      <c r="S196" s="55">
        <f t="shared" si="339"/>
        <v>-992916.66666666674</v>
      </c>
      <c r="T196" s="55"/>
      <c r="U196" s="55">
        <f>U39-S39-U176</f>
        <v>0</v>
      </c>
      <c r="V196" s="55">
        <f t="shared" ref="V196:AF196" si="351">V39-U39-V176</f>
        <v>0</v>
      </c>
      <c r="W196" s="55">
        <f t="shared" si="351"/>
        <v>0</v>
      </c>
      <c r="X196" s="55">
        <f t="shared" si="351"/>
        <v>0</v>
      </c>
      <c r="Y196" s="55">
        <f t="shared" si="351"/>
        <v>0</v>
      </c>
      <c r="Z196" s="55">
        <f t="shared" si="351"/>
        <v>0</v>
      </c>
      <c r="AA196" s="55">
        <f t="shared" si="351"/>
        <v>0</v>
      </c>
      <c r="AB196" s="55">
        <f t="shared" si="351"/>
        <v>0</v>
      </c>
      <c r="AC196" s="55">
        <f t="shared" si="351"/>
        <v>0</v>
      </c>
      <c r="AD196" s="55">
        <f t="shared" si="351"/>
        <v>0</v>
      </c>
      <c r="AE196" s="55">
        <f t="shared" si="351"/>
        <v>0</v>
      </c>
      <c r="AF196" s="55">
        <f t="shared" si="351"/>
        <v>0</v>
      </c>
      <c r="AH196" s="55">
        <f t="shared" si="341"/>
        <v>0</v>
      </c>
      <c r="AJ196" s="55">
        <f>AJ39-AH39-AJ176</f>
        <v>0</v>
      </c>
      <c r="AK196" s="55">
        <f t="shared" ref="AK196:AU196" si="352">AK39-AJ39-AK176</f>
        <v>0</v>
      </c>
      <c r="AL196" s="55">
        <f t="shared" si="352"/>
        <v>0</v>
      </c>
      <c r="AM196" s="55">
        <f t="shared" si="352"/>
        <v>0</v>
      </c>
      <c r="AN196" s="55">
        <f t="shared" si="352"/>
        <v>0</v>
      </c>
      <c r="AO196" s="55">
        <f t="shared" si="352"/>
        <v>0</v>
      </c>
      <c r="AP196" s="55">
        <f t="shared" si="352"/>
        <v>0</v>
      </c>
      <c r="AQ196" s="55">
        <f t="shared" si="352"/>
        <v>0</v>
      </c>
      <c r="AR196" s="55">
        <f t="shared" si="352"/>
        <v>0</v>
      </c>
      <c r="AS196" s="55">
        <f t="shared" si="352"/>
        <v>0</v>
      </c>
      <c r="AT196" s="55">
        <f t="shared" si="352"/>
        <v>0</v>
      </c>
      <c r="AU196" s="55">
        <f t="shared" si="352"/>
        <v>0</v>
      </c>
      <c r="AW196" s="55">
        <f t="shared" si="343"/>
        <v>0</v>
      </c>
      <c r="AY196" s="55">
        <f>AY39-AW39-AY176</f>
        <v>0</v>
      </c>
      <c r="AZ196" s="55">
        <f t="shared" ref="AZ196:BJ196" si="353">AZ39-AY39-AZ176</f>
        <v>0</v>
      </c>
      <c r="BA196" s="55">
        <f t="shared" si="353"/>
        <v>0</v>
      </c>
      <c r="BB196" s="55">
        <f t="shared" si="353"/>
        <v>0</v>
      </c>
      <c r="BC196" s="55">
        <f t="shared" si="353"/>
        <v>0</v>
      </c>
      <c r="BD196" s="55">
        <f t="shared" si="353"/>
        <v>0</v>
      </c>
      <c r="BE196" s="55">
        <f t="shared" si="353"/>
        <v>0</v>
      </c>
      <c r="BF196" s="55">
        <f t="shared" si="353"/>
        <v>0</v>
      </c>
      <c r="BG196" s="55">
        <f t="shared" si="353"/>
        <v>0</v>
      </c>
      <c r="BH196" s="55">
        <f t="shared" si="353"/>
        <v>0</v>
      </c>
      <c r="BI196" s="55">
        <f t="shared" si="353"/>
        <v>0</v>
      </c>
      <c r="BJ196" s="55">
        <f t="shared" si="353"/>
        <v>0</v>
      </c>
      <c r="BL196" s="55">
        <f t="shared" si="345"/>
        <v>0</v>
      </c>
      <c r="BN196" s="55">
        <f>BN39-BL39-BN176</f>
        <v>0</v>
      </c>
      <c r="BO196" s="55">
        <f t="shared" ref="BO196:BY196" si="354">BO39-BN39-BO176</f>
        <v>0</v>
      </c>
      <c r="BP196" s="55">
        <f t="shared" si="354"/>
        <v>0</v>
      </c>
      <c r="BQ196" s="55">
        <f t="shared" si="354"/>
        <v>0</v>
      </c>
      <c r="BR196" s="55">
        <f t="shared" si="354"/>
        <v>0</v>
      </c>
      <c r="BS196" s="55">
        <f t="shared" si="354"/>
        <v>0</v>
      </c>
      <c r="BT196" s="55">
        <f t="shared" si="354"/>
        <v>0</v>
      </c>
      <c r="BU196" s="55">
        <f t="shared" si="354"/>
        <v>0</v>
      </c>
      <c r="BV196" s="55">
        <f t="shared" si="354"/>
        <v>0</v>
      </c>
      <c r="BW196" s="55">
        <f t="shared" si="354"/>
        <v>0</v>
      </c>
      <c r="BX196" s="55">
        <f t="shared" si="354"/>
        <v>0</v>
      </c>
      <c r="BY196" s="55">
        <f t="shared" si="354"/>
        <v>0</v>
      </c>
      <c r="CA196" s="55">
        <f t="shared" si="347"/>
        <v>0</v>
      </c>
      <c r="CC196" s="55">
        <f>CC39-CA39-CC176</f>
        <v>0</v>
      </c>
      <c r="CD196" s="55">
        <f t="shared" ref="CD196:CN196" si="355">CD39-CC39-CD176</f>
        <v>0</v>
      </c>
      <c r="CE196" s="55">
        <f t="shared" si="355"/>
        <v>0</v>
      </c>
      <c r="CF196" s="55">
        <f t="shared" si="355"/>
        <v>0</v>
      </c>
      <c r="CG196" s="55">
        <f t="shared" si="355"/>
        <v>0</v>
      </c>
      <c r="CH196" s="55">
        <f t="shared" si="355"/>
        <v>0</v>
      </c>
      <c r="CI196" s="55">
        <f t="shared" si="355"/>
        <v>0</v>
      </c>
      <c r="CJ196" s="55">
        <f t="shared" si="355"/>
        <v>0</v>
      </c>
      <c r="CK196" s="55">
        <f t="shared" si="355"/>
        <v>0</v>
      </c>
      <c r="CL196" s="55">
        <f t="shared" si="355"/>
        <v>0</v>
      </c>
      <c r="CM196" s="55">
        <f t="shared" si="355"/>
        <v>0</v>
      </c>
      <c r="CN196" s="55">
        <f t="shared" si="355"/>
        <v>0</v>
      </c>
      <c r="CP196" s="55">
        <f t="shared" si="349"/>
        <v>0</v>
      </c>
    </row>
    <row r="197" spans="1:94" x14ac:dyDescent="0.35">
      <c r="A197" s="58" t="s">
        <v>234</v>
      </c>
      <c r="B197" s="47"/>
      <c r="C197" s="55">
        <v>100000</v>
      </c>
      <c r="D197" s="55">
        <f>D32-C32</f>
        <v>400000</v>
      </c>
      <c r="F197" s="55">
        <f>F32-D32</f>
        <v>0</v>
      </c>
      <c r="G197" s="55">
        <f t="shared" ref="G197:Q197" si="356">G32-F32</f>
        <v>0</v>
      </c>
      <c r="H197" s="55">
        <f t="shared" si="356"/>
        <v>0</v>
      </c>
      <c r="I197" s="55">
        <f t="shared" si="356"/>
        <v>0</v>
      </c>
      <c r="J197" s="55">
        <f t="shared" si="356"/>
        <v>-100000</v>
      </c>
      <c r="K197" s="55">
        <f t="shared" si="356"/>
        <v>0</v>
      </c>
      <c r="L197" s="55">
        <f t="shared" si="356"/>
        <v>0</v>
      </c>
      <c r="M197" s="55">
        <f t="shared" si="356"/>
        <v>0</v>
      </c>
      <c r="N197" s="55">
        <f t="shared" si="356"/>
        <v>0</v>
      </c>
      <c r="O197" s="55">
        <f t="shared" si="356"/>
        <v>0</v>
      </c>
      <c r="P197" s="55">
        <f t="shared" si="356"/>
        <v>-100000</v>
      </c>
      <c r="Q197" s="55">
        <f t="shared" si="356"/>
        <v>0</v>
      </c>
      <c r="S197" s="55">
        <f t="shared" si="339"/>
        <v>-200000</v>
      </c>
      <c r="T197" s="55"/>
      <c r="U197" s="55">
        <f>U32-S32</f>
        <v>200000</v>
      </c>
      <c r="V197" s="55">
        <f t="shared" ref="V197:AF197" si="357">V32-U32</f>
        <v>0</v>
      </c>
      <c r="W197" s="55">
        <f t="shared" si="357"/>
        <v>0</v>
      </c>
      <c r="X197" s="55">
        <f t="shared" si="357"/>
        <v>0</v>
      </c>
      <c r="Y197" s="55">
        <f t="shared" si="357"/>
        <v>-100000</v>
      </c>
      <c r="Z197" s="55">
        <f t="shared" si="357"/>
        <v>0</v>
      </c>
      <c r="AA197" s="55">
        <f t="shared" si="357"/>
        <v>0</v>
      </c>
      <c r="AB197" s="55">
        <f t="shared" si="357"/>
        <v>0</v>
      </c>
      <c r="AC197" s="55">
        <f t="shared" si="357"/>
        <v>0</v>
      </c>
      <c r="AD197" s="55">
        <f t="shared" si="357"/>
        <v>0</v>
      </c>
      <c r="AE197" s="55">
        <f t="shared" si="357"/>
        <v>-100000</v>
      </c>
      <c r="AF197" s="55">
        <f t="shared" si="357"/>
        <v>0</v>
      </c>
      <c r="AH197" s="55">
        <f t="shared" si="341"/>
        <v>0</v>
      </c>
      <c r="AJ197" s="55">
        <f>AJ32-AH32</f>
        <v>200000</v>
      </c>
      <c r="AK197" s="55">
        <f t="shared" ref="AK197:AU197" si="358">AK32-AJ32</f>
        <v>0</v>
      </c>
      <c r="AL197" s="55">
        <f t="shared" si="358"/>
        <v>0</v>
      </c>
      <c r="AM197" s="55">
        <f t="shared" si="358"/>
        <v>0</v>
      </c>
      <c r="AN197" s="55">
        <f t="shared" si="358"/>
        <v>-100000</v>
      </c>
      <c r="AO197" s="55">
        <f t="shared" si="358"/>
        <v>0</v>
      </c>
      <c r="AP197" s="55">
        <f t="shared" si="358"/>
        <v>0</v>
      </c>
      <c r="AQ197" s="55">
        <f t="shared" si="358"/>
        <v>0</v>
      </c>
      <c r="AR197" s="55">
        <f t="shared" si="358"/>
        <v>0</v>
      </c>
      <c r="AS197" s="55">
        <f t="shared" si="358"/>
        <v>0</v>
      </c>
      <c r="AT197" s="55">
        <f t="shared" si="358"/>
        <v>-100000</v>
      </c>
      <c r="AU197" s="55">
        <f t="shared" si="358"/>
        <v>0</v>
      </c>
      <c r="AW197" s="55">
        <f t="shared" si="343"/>
        <v>0</v>
      </c>
      <c r="AY197" s="55">
        <f>AY32-AW32</f>
        <v>200000</v>
      </c>
      <c r="AZ197" s="55">
        <f t="shared" ref="AZ197:BJ197" si="359">AZ32-AY32</f>
        <v>0</v>
      </c>
      <c r="BA197" s="55">
        <f t="shared" si="359"/>
        <v>0</v>
      </c>
      <c r="BB197" s="55">
        <f t="shared" si="359"/>
        <v>0</v>
      </c>
      <c r="BC197" s="55">
        <f t="shared" si="359"/>
        <v>-100000</v>
      </c>
      <c r="BD197" s="55">
        <f t="shared" si="359"/>
        <v>0</v>
      </c>
      <c r="BE197" s="55">
        <f t="shared" si="359"/>
        <v>0</v>
      </c>
      <c r="BF197" s="55">
        <f t="shared" si="359"/>
        <v>0</v>
      </c>
      <c r="BG197" s="55">
        <f t="shared" si="359"/>
        <v>0</v>
      </c>
      <c r="BH197" s="55">
        <f t="shared" si="359"/>
        <v>0</v>
      </c>
      <c r="BI197" s="55">
        <f t="shared" si="359"/>
        <v>-100000</v>
      </c>
      <c r="BJ197" s="55">
        <f t="shared" si="359"/>
        <v>0</v>
      </c>
      <c r="BL197" s="55">
        <f t="shared" si="345"/>
        <v>0</v>
      </c>
      <c r="BN197" s="55">
        <f>BN32-BL32</f>
        <v>200000</v>
      </c>
      <c r="BO197" s="55">
        <f t="shared" ref="BO197:BY197" si="360">BO32-BN32</f>
        <v>0</v>
      </c>
      <c r="BP197" s="55">
        <f t="shared" si="360"/>
        <v>0</v>
      </c>
      <c r="BQ197" s="55">
        <f t="shared" si="360"/>
        <v>0</v>
      </c>
      <c r="BR197" s="55">
        <f t="shared" si="360"/>
        <v>-100000</v>
      </c>
      <c r="BS197" s="55">
        <f t="shared" si="360"/>
        <v>0</v>
      </c>
      <c r="BT197" s="55">
        <f t="shared" si="360"/>
        <v>0</v>
      </c>
      <c r="BU197" s="55">
        <f t="shared" si="360"/>
        <v>0</v>
      </c>
      <c r="BV197" s="55">
        <f t="shared" si="360"/>
        <v>0</v>
      </c>
      <c r="BW197" s="55">
        <f t="shared" si="360"/>
        <v>0</v>
      </c>
      <c r="BX197" s="55">
        <f t="shared" si="360"/>
        <v>-100000</v>
      </c>
      <c r="BY197" s="55">
        <f t="shared" si="360"/>
        <v>0</v>
      </c>
      <c r="CA197" s="55">
        <f t="shared" si="347"/>
        <v>0</v>
      </c>
      <c r="CC197" s="55">
        <f>CC32-CA32</f>
        <v>200000</v>
      </c>
      <c r="CD197" s="55">
        <f t="shared" ref="CD197:CN197" si="361">CD32-CC32</f>
        <v>0</v>
      </c>
      <c r="CE197" s="55">
        <f t="shared" si="361"/>
        <v>0</v>
      </c>
      <c r="CF197" s="55">
        <f t="shared" si="361"/>
        <v>0</v>
      </c>
      <c r="CG197" s="55">
        <f t="shared" si="361"/>
        <v>-100000</v>
      </c>
      <c r="CH197" s="55">
        <f t="shared" si="361"/>
        <v>0</v>
      </c>
      <c r="CI197" s="55">
        <f t="shared" si="361"/>
        <v>0</v>
      </c>
      <c r="CJ197" s="55">
        <f t="shared" si="361"/>
        <v>0</v>
      </c>
      <c r="CK197" s="55">
        <f t="shared" si="361"/>
        <v>0</v>
      </c>
      <c r="CL197" s="55">
        <f t="shared" si="361"/>
        <v>0</v>
      </c>
      <c r="CM197" s="55">
        <f t="shared" si="361"/>
        <v>-100000</v>
      </c>
      <c r="CN197" s="55">
        <f t="shared" si="361"/>
        <v>0</v>
      </c>
      <c r="CP197" s="55">
        <f t="shared" si="349"/>
        <v>0</v>
      </c>
    </row>
    <row r="198" spans="1:94" x14ac:dyDescent="0.35">
      <c r="A198" s="58" t="s">
        <v>220</v>
      </c>
      <c r="B198" s="47"/>
      <c r="C198" s="55">
        <v>0</v>
      </c>
      <c r="D198" s="55">
        <f>D48-C48</f>
        <v>0</v>
      </c>
      <c r="F198" s="55">
        <f>F48-D48</f>
        <v>100</v>
      </c>
      <c r="G198" s="55">
        <f t="shared" ref="G198:P198" si="362">G48-F48</f>
        <v>0</v>
      </c>
      <c r="H198" s="55">
        <f t="shared" si="362"/>
        <v>0</v>
      </c>
      <c r="I198" s="55">
        <f t="shared" si="362"/>
        <v>0</v>
      </c>
      <c r="J198" s="55">
        <f t="shared" si="362"/>
        <v>0</v>
      </c>
      <c r="K198" s="55">
        <f t="shared" si="362"/>
        <v>0</v>
      </c>
      <c r="L198" s="55">
        <f t="shared" si="362"/>
        <v>0</v>
      </c>
      <c r="M198" s="55">
        <f t="shared" si="362"/>
        <v>0</v>
      </c>
      <c r="N198" s="55">
        <f t="shared" si="362"/>
        <v>0</v>
      </c>
      <c r="O198" s="55">
        <f t="shared" si="362"/>
        <v>0</v>
      </c>
      <c r="P198" s="55">
        <f t="shared" si="362"/>
        <v>0</v>
      </c>
      <c r="Q198" s="55">
        <v>0</v>
      </c>
      <c r="S198" s="55">
        <f t="shared" si="339"/>
        <v>100</v>
      </c>
      <c r="T198" s="55"/>
      <c r="U198" s="55">
        <f>U48-S48</f>
        <v>0</v>
      </c>
      <c r="V198" s="55">
        <f t="shared" ref="V198:AF198" si="363">V48-U48</f>
        <v>0</v>
      </c>
      <c r="W198" s="55">
        <f t="shared" si="363"/>
        <v>0</v>
      </c>
      <c r="X198" s="55">
        <f t="shared" si="363"/>
        <v>0</v>
      </c>
      <c r="Y198" s="55">
        <f t="shared" si="363"/>
        <v>0</v>
      </c>
      <c r="Z198" s="55">
        <f t="shared" si="363"/>
        <v>0</v>
      </c>
      <c r="AA198" s="55">
        <f t="shared" si="363"/>
        <v>0</v>
      </c>
      <c r="AB198" s="55">
        <f t="shared" si="363"/>
        <v>0</v>
      </c>
      <c r="AC198" s="55">
        <f t="shared" si="363"/>
        <v>0</v>
      </c>
      <c r="AD198" s="55">
        <f t="shared" si="363"/>
        <v>0</v>
      </c>
      <c r="AE198" s="55">
        <f t="shared" si="363"/>
        <v>0</v>
      </c>
      <c r="AF198" s="55">
        <f t="shared" si="363"/>
        <v>0</v>
      </c>
      <c r="AH198" s="55">
        <f t="shared" si="341"/>
        <v>0</v>
      </c>
      <c r="AJ198" s="55">
        <f>AJ48-AH48</f>
        <v>0</v>
      </c>
      <c r="AK198" s="55">
        <f t="shared" ref="AK198:AU198" si="364">AK48-AJ48</f>
        <v>0</v>
      </c>
      <c r="AL198" s="55">
        <f t="shared" si="364"/>
        <v>0</v>
      </c>
      <c r="AM198" s="55">
        <f t="shared" si="364"/>
        <v>0</v>
      </c>
      <c r="AN198" s="55">
        <f t="shared" si="364"/>
        <v>0</v>
      </c>
      <c r="AO198" s="55">
        <f t="shared" si="364"/>
        <v>0</v>
      </c>
      <c r="AP198" s="55">
        <f t="shared" si="364"/>
        <v>0</v>
      </c>
      <c r="AQ198" s="55">
        <f t="shared" si="364"/>
        <v>0</v>
      </c>
      <c r="AR198" s="55">
        <f t="shared" si="364"/>
        <v>0</v>
      </c>
      <c r="AS198" s="55">
        <f t="shared" si="364"/>
        <v>0</v>
      </c>
      <c r="AT198" s="55">
        <f t="shared" si="364"/>
        <v>0</v>
      </c>
      <c r="AU198" s="55">
        <f t="shared" si="364"/>
        <v>0</v>
      </c>
      <c r="AW198" s="55">
        <f t="shared" si="343"/>
        <v>0</v>
      </c>
      <c r="AY198" s="55">
        <f>AY48-AW48</f>
        <v>0</v>
      </c>
      <c r="AZ198" s="55">
        <f t="shared" ref="AZ198:BJ198" si="365">AZ48-AY48</f>
        <v>0</v>
      </c>
      <c r="BA198" s="55">
        <f t="shared" si="365"/>
        <v>0</v>
      </c>
      <c r="BB198" s="55">
        <f t="shared" si="365"/>
        <v>0</v>
      </c>
      <c r="BC198" s="55">
        <f t="shared" si="365"/>
        <v>0</v>
      </c>
      <c r="BD198" s="55">
        <f t="shared" si="365"/>
        <v>0</v>
      </c>
      <c r="BE198" s="55">
        <f t="shared" si="365"/>
        <v>0</v>
      </c>
      <c r="BF198" s="55">
        <f t="shared" si="365"/>
        <v>0</v>
      </c>
      <c r="BG198" s="55">
        <f t="shared" si="365"/>
        <v>0</v>
      </c>
      <c r="BH198" s="55">
        <f t="shared" si="365"/>
        <v>0</v>
      </c>
      <c r="BI198" s="55">
        <f t="shared" si="365"/>
        <v>0</v>
      </c>
      <c r="BJ198" s="55">
        <f t="shared" si="365"/>
        <v>0</v>
      </c>
      <c r="BL198" s="55">
        <f t="shared" si="345"/>
        <v>0</v>
      </c>
      <c r="BN198" s="55">
        <f>BN48-BL48</f>
        <v>0</v>
      </c>
      <c r="BO198" s="55">
        <f t="shared" ref="BO198:BY198" si="366">BO48-BN48</f>
        <v>0</v>
      </c>
      <c r="BP198" s="55">
        <f t="shared" si="366"/>
        <v>0</v>
      </c>
      <c r="BQ198" s="55">
        <f t="shared" si="366"/>
        <v>0</v>
      </c>
      <c r="BR198" s="55">
        <f t="shared" si="366"/>
        <v>0</v>
      </c>
      <c r="BS198" s="55">
        <f t="shared" si="366"/>
        <v>0</v>
      </c>
      <c r="BT198" s="55">
        <f t="shared" si="366"/>
        <v>0</v>
      </c>
      <c r="BU198" s="55">
        <f t="shared" si="366"/>
        <v>0</v>
      </c>
      <c r="BV198" s="55">
        <f t="shared" si="366"/>
        <v>0</v>
      </c>
      <c r="BW198" s="55">
        <f t="shared" si="366"/>
        <v>0</v>
      </c>
      <c r="BX198" s="55">
        <f t="shared" si="366"/>
        <v>0</v>
      </c>
      <c r="BY198" s="55">
        <f t="shared" si="366"/>
        <v>0</v>
      </c>
      <c r="CA198" s="55">
        <f t="shared" si="347"/>
        <v>0</v>
      </c>
      <c r="CC198" s="55">
        <f>CC48-CA48</f>
        <v>0</v>
      </c>
      <c r="CD198" s="55">
        <f t="shared" ref="CD198:CN198" si="367">CD48-CC48</f>
        <v>0</v>
      </c>
      <c r="CE198" s="55">
        <f t="shared" si="367"/>
        <v>0</v>
      </c>
      <c r="CF198" s="55">
        <f t="shared" si="367"/>
        <v>0</v>
      </c>
      <c r="CG198" s="55">
        <f t="shared" si="367"/>
        <v>0</v>
      </c>
      <c r="CH198" s="55">
        <f t="shared" si="367"/>
        <v>0</v>
      </c>
      <c r="CI198" s="55">
        <f t="shared" si="367"/>
        <v>0</v>
      </c>
      <c r="CJ198" s="55">
        <f t="shared" si="367"/>
        <v>0</v>
      </c>
      <c r="CK198" s="55">
        <f t="shared" si="367"/>
        <v>0</v>
      </c>
      <c r="CL198" s="55">
        <f t="shared" si="367"/>
        <v>0</v>
      </c>
      <c r="CM198" s="55">
        <f t="shared" si="367"/>
        <v>0</v>
      </c>
      <c r="CN198" s="55">
        <f t="shared" si="367"/>
        <v>0</v>
      </c>
      <c r="CP198" s="55">
        <f t="shared" si="349"/>
        <v>0</v>
      </c>
    </row>
    <row r="199" spans="1:94" x14ac:dyDescent="0.35">
      <c r="A199" s="58" t="s">
        <v>235</v>
      </c>
      <c r="B199" s="47"/>
      <c r="C199" s="55">
        <v>0</v>
      </c>
      <c r="D199" s="55">
        <f>D38-C38</f>
        <v>600000</v>
      </c>
      <c r="F199" s="55">
        <f>F38-D38</f>
        <v>-50000</v>
      </c>
      <c r="G199" s="55">
        <f t="shared" ref="G199:Q199" si="368">G38-F38</f>
        <v>-50000</v>
      </c>
      <c r="H199" s="55">
        <f t="shared" si="368"/>
        <v>-50000</v>
      </c>
      <c r="I199" s="55">
        <f t="shared" si="368"/>
        <v>-50000</v>
      </c>
      <c r="J199" s="55">
        <f t="shared" si="368"/>
        <v>-50000</v>
      </c>
      <c r="K199" s="55">
        <f t="shared" si="368"/>
        <v>-50000</v>
      </c>
      <c r="L199" s="55">
        <f t="shared" si="368"/>
        <v>-50000</v>
      </c>
      <c r="M199" s="55">
        <f t="shared" si="368"/>
        <v>-50000</v>
      </c>
      <c r="N199" s="55">
        <f t="shared" si="368"/>
        <v>-50000</v>
      </c>
      <c r="O199" s="55">
        <f t="shared" si="368"/>
        <v>-50000</v>
      </c>
      <c r="P199" s="55">
        <f t="shared" si="368"/>
        <v>-50000</v>
      </c>
      <c r="Q199" s="55">
        <f t="shared" si="368"/>
        <v>-50000</v>
      </c>
      <c r="S199" s="55">
        <f t="shared" si="339"/>
        <v>-600000</v>
      </c>
      <c r="T199" s="55"/>
      <c r="U199" s="55">
        <f>U38-Q38</f>
        <v>0</v>
      </c>
      <c r="V199" s="55">
        <f t="shared" ref="V199:AF199" si="369">V38-U38</f>
        <v>0</v>
      </c>
      <c r="W199" s="55">
        <f t="shared" si="369"/>
        <v>0</v>
      </c>
      <c r="X199" s="55">
        <f t="shared" si="369"/>
        <v>0</v>
      </c>
      <c r="Y199" s="55">
        <f t="shared" si="369"/>
        <v>0</v>
      </c>
      <c r="Z199" s="55">
        <f t="shared" si="369"/>
        <v>0</v>
      </c>
      <c r="AA199" s="55">
        <f t="shared" si="369"/>
        <v>0</v>
      </c>
      <c r="AB199" s="55">
        <f t="shared" si="369"/>
        <v>0</v>
      </c>
      <c r="AC199" s="55">
        <f t="shared" si="369"/>
        <v>0</v>
      </c>
      <c r="AD199" s="55">
        <f t="shared" si="369"/>
        <v>0</v>
      </c>
      <c r="AE199" s="55">
        <f t="shared" si="369"/>
        <v>0</v>
      </c>
      <c r="AF199" s="55">
        <f t="shared" si="369"/>
        <v>0</v>
      </c>
      <c r="AH199" s="55">
        <f t="shared" si="341"/>
        <v>0</v>
      </c>
      <c r="AJ199" s="55">
        <f>AJ38-AF38</f>
        <v>0</v>
      </c>
      <c r="AK199" s="55">
        <f t="shared" ref="AK199:AU199" si="370">AK38-AJ38</f>
        <v>0</v>
      </c>
      <c r="AL199" s="55">
        <f t="shared" si="370"/>
        <v>0</v>
      </c>
      <c r="AM199" s="55">
        <f t="shared" si="370"/>
        <v>0</v>
      </c>
      <c r="AN199" s="55">
        <f t="shared" si="370"/>
        <v>0</v>
      </c>
      <c r="AO199" s="55">
        <f t="shared" si="370"/>
        <v>0</v>
      </c>
      <c r="AP199" s="55">
        <f t="shared" si="370"/>
        <v>0</v>
      </c>
      <c r="AQ199" s="55">
        <f t="shared" si="370"/>
        <v>0</v>
      </c>
      <c r="AR199" s="55">
        <f t="shared" si="370"/>
        <v>0</v>
      </c>
      <c r="AS199" s="55">
        <f t="shared" si="370"/>
        <v>0</v>
      </c>
      <c r="AT199" s="55">
        <f t="shared" si="370"/>
        <v>0</v>
      </c>
      <c r="AU199" s="55">
        <f t="shared" si="370"/>
        <v>0</v>
      </c>
      <c r="AW199" s="55">
        <f t="shared" si="343"/>
        <v>0</v>
      </c>
      <c r="AY199" s="55">
        <f>AY38-AU38</f>
        <v>0</v>
      </c>
      <c r="AZ199" s="55">
        <f t="shared" ref="AZ199:BJ199" si="371">AZ38-AY38</f>
        <v>0</v>
      </c>
      <c r="BA199" s="55">
        <f t="shared" si="371"/>
        <v>0</v>
      </c>
      <c r="BB199" s="55">
        <f t="shared" si="371"/>
        <v>0</v>
      </c>
      <c r="BC199" s="55">
        <f t="shared" si="371"/>
        <v>0</v>
      </c>
      <c r="BD199" s="55">
        <f t="shared" si="371"/>
        <v>0</v>
      </c>
      <c r="BE199" s="55">
        <f t="shared" si="371"/>
        <v>0</v>
      </c>
      <c r="BF199" s="55">
        <f t="shared" si="371"/>
        <v>0</v>
      </c>
      <c r="BG199" s="55">
        <f t="shared" si="371"/>
        <v>0</v>
      </c>
      <c r="BH199" s="55">
        <f t="shared" si="371"/>
        <v>0</v>
      </c>
      <c r="BI199" s="55">
        <f t="shared" si="371"/>
        <v>0</v>
      </c>
      <c r="BJ199" s="55">
        <f t="shared" si="371"/>
        <v>0</v>
      </c>
      <c r="BL199" s="55">
        <f t="shared" si="345"/>
        <v>0</v>
      </c>
      <c r="BN199" s="55">
        <f>BN38-BJ38</f>
        <v>0</v>
      </c>
      <c r="BO199" s="55">
        <f t="shared" ref="BO199:BY199" si="372">BO38-BN38</f>
        <v>0</v>
      </c>
      <c r="BP199" s="55">
        <f t="shared" si="372"/>
        <v>0</v>
      </c>
      <c r="BQ199" s="55">
        <f t="shared" si="372"/>
        <v>0</v>
      </c>
      <c r="BR199" s="55">
        <f t="shared" si="372"/>
        <v>0</v>
      </c>
      <c r="BS199" s="55">
        <f t="shared" si="372"/>
        <v>0</v>
      </c>
      <c r="BT199" s="55">
        <f t="shared" si="372"/>
        <v>0</v>
      </c>
      <c r="BU199" s="55">
        <f t="shared" si="372"/>
        <v>0</v>
      </c>
      <c r="BV199" s="55">
        <f t="shared" si="372"/>
        <v>0</v>
      </c>
      <c r="BW199" s="55">
        <f t="shared" si="372"/>
        <v>0</v>
      </c>
      <c r="BX199" s="55">
        <f t="shared" si="372"/>
        <v>0</v>
      </c>
      <c r="BY199" s="55">
        <f t="shared" si="372"/>
        <v>0</v>
      </c>
      <c r="CA199" s="55">
        <f t="shared" si="347"/>
        <v>0</v>
      </c>
      <c r="CC199" s="55">
        <f>CC38-BY38</f>
        <v>0</v>
      </c>
      <c r="CD199" s="55">
        <f t="shared" ref="CD199:CN199" si="373">CD38-CC38</f>
        <v>0</v>
      </c>
      <c r="CE199" s="55">
        <f t="shared" si="373"/>
        <v>0</v>
      </c>
      <c r="CF199" s="55">
        <f t="shared" si="373"/>
        <v>0</v>
      </c>
      <c r="CG199" s="55">
        <f t="shared" si="373"/>
        <v>0</v>
      </c>
      <c r="CH199" s="55">
        <f t="shared" si="373"/>
        <v>0</v>
      </c>
      <c r="CI199" s="55">
        <f t="shared" si="373"/>
        <v>0</v>
      </c>
      <c r="CJ199" s="55">
        <f t="shared" si="373"/>
        <v>0</v>
      </c>
      <c r="CK199" s="55">
        <f t="shared" si="373"/>
        <v>0</v>
      </c>
      <c r="CL199" s="55">
        <f t="shared" si="373"/>
        <v>0</v>
      </c>
      <c r="CM199" s="55">
        <f t="shared" si="373"/>
        <v>0</v>
      </c>
      <c r="CN199" s="55">
        <f t="shared" si="373"/>
        <v>0</v>
      </c>
      <c r="CP199" s="55">
        <f t="shared" si="349"/>
        <v>0</v>
      </c>
    </row>
    <row r="200" spans="1:94" s="61" customFormat="1" x14ac:dyDescent="0.35"/>
    <row r="201" spans="1:94" s="60" customFormat="1" x14ac:dyDescent="0.35">
      <c r="A201" s="60" t="s">
        <v>71</v>
      </c>
      <c r="B201" s="46"/>
      <c r="C201" s="54">
        <f>SUM(C193:C199)</f>
        <v>806030</v>
      </c>
      <c r="D201" s="54">
        <f>SUM(D193:D199)</f>
        <v>-2156457.5</v>
      </c>
      <c r="F201" s="54">
        <f t="shared" ref="F201:Q201" si="374">SUM(F193:F199)</f>
        <v>-221028.54166666666</v>
      </c>
      <c r="G201" s="54">
        <f t="shared" si="374"/>
        <v>-229461.875</v>
      </c>
      <c r="H201" s="54">
        <f t="shared" si="374"/>
        <v>-229461.87499999953</v>
      </c>
      <c r="I201" s="54">
        <f t="shared" si="374"/>
        <v>-229461.87500000047</v>
      </c>
      <c r="J201" s="54">
        <f t="shared" si="374"/>
        <v>-329461.875</v>
      </c>
      <c r="K201" s="54">
        <f t="shared" si="374"/>
        <v>-229461.875</v>
      </c>
      <c r="L201" s="54">
        <f t="shared" si="374"/>
        <v>-729878.54166666674</v>
      </c>
      <c r="M201" s="54">
        <f t="shared" si="374"/>
        <v>-229878.54166666666</v>
      </c>
      <c r="N201" s="54">
        <f t="shared" si="374"/>
        <v>-229461.875</v>
      </c>
      <c r="O201" s="54">
        <f t="shared" si="374"/>
        <v>-229461.87500000023</v>
      </c>
      <c r="P201" s="54">
        <f t="shared" si="374"/>
        <v>-329461.875</v>
      </c>
      <c r="Q201" s="54">
        <f t="shared" si="374"/>
        <v>-729878.54166666674</v>
      </c>
      <c r="S201" s="54">
        <f>SUM(S193:S199)</f>
        <v>-3946359.166666667</v>
      </c>
      <c r="T201" s="54"/>
      <c r="U201" s="54">
        <f t="shared" ref="U201:AF201" si="375">SUM(U193:U199)</f>
        <v>-1049999.9999999998</v>
      </c>
      <c r="V201" s="54">
        <f t="shared" si="375"/>
        <v>0</v>
      </c>
      <c r="W201" s="54">
        <f t="shared" si="375"/>
        <v>0</v>
      </c>
      <c r="X201" s="54">
        <f t="shared" si="375"/>
        <v>0</v>
      </c>
      <c r="Y201" s="54">
        <f t="shared" si="375"/>
        <v>-100000</v>
      </c>
      <c r="Z201" s="54">
        <f t="shared" si="375"/>
        <v>0</v>
      </c>
      <c r="AA201" s="54">
        <f t="shared" si="375"/>
        <v>0</v>
      </c>
      <c r="AB201" s="54">
        <f t="shared" si="375"/>
        <v>0</v>
      </c>
      <c r="AC201" s="54">
        <f t="shared" si="375"/>
        <v>0</v>
      </c>
      <c r="AD201" s="54">
        <f t="shared" si="375"/>
        <v>0</v>
      </c>
      <c r="AE201" s="54">
        <f t="shared" si="375"/>
        <v>-100000</v>
      </c>
      <c r="AF201" s="54">
        <f t="shared" si="375"/>
        <v>0</v>
      </c>
      <c r="AH201" s="54">
        <f>SUM(AH193:AH199)</f>
        <v>-1249999.9999999998</v>
      </c>
      <c r="AJ201" s="54">
        <f t="shared" ref="AJ201:AU201" si="376">SUM(AJ193:AJ199)</f>
        <v>200000</v>
      </c>
      <c r="AK201" s="54">
        <f t="shared" si="376"/>
        <v>0</v>
      </c>
      <c r="AL201" s="54">
        <f t="shared" si="376"/>
        <v>0</v>
      </c>
      <c r="AM201" s="54">
        <f t="shared" si="376"/>
        <v>0</v>
      </c>
      <c r="AN201" s="54">
        <f t="shared" si="376"/>
        <v>-100000</v>
      </c>
      <c r="AO201" s="54">
        <f t="shared" si="376"/>
        <v>0</v>
      </c>
      <c r="AP201" s="54">
        <f t="shared" si="376"/>
        <v>0</v>
      </c>
      <c r="AQ201" s="54">
        <f t="shared" si="376"/>
        <v>0</v>
      </c>
      <c r="AR201" s="54">
        <f t="shared" si="376"/>
        <v>0</v>
      </c>
      <c r="AS201" s="54">
        <f t="shared" si="376"/>
        <v>0</v>
      </c>
      <c r="AT201" s="54">
        <f t="shared" si="376"/>
        <v>-100000</v>
      </c>
      <c r="AU201" s="54">
        <f t="shared" si="376"/>
        <v>0</v>
      </c>
      <c r="AW201" s="54">
        <f>SUM(AW193:AW199)</f>
        <v>0</v>
      </c>
      <c r="AY201" s="54">
        <f t="shared" ref="AY201:BJ201" si="377">SUM(AY193:AY199)</f>
        <v>200000</v>
      </c>
      <c r="AZ201" s="54">
        <f t="shared" si="377"/>
        <v>0</v>
      </c>
      <c r="BA201" s="54">
        <f t="shared" si="377"/>
        <v>0</v>
      </c>
      <c r="BB201" s="54">
        <f t="shared" si="377"/>
        <v>0</v>
      </c>
      <c r="BC201" s="54">
        <f t="shared" si="377"/>
        <v>-100000</v>
      </c>
      <c r="BD201" s="54">
        <f t="shared" si="377"/>
        <v>0</v>
      </c>
      <c r="BE201" s="54">
        <f t="shared" si="377"/>
        <v>0</v>
      </c>
      <c r="BF201" s="54">
        <f t="shared" si="377"/>
        <v>0</v>
      </c>
      <c r="BG201" s="54">
        <f t="shared" si="377"/>
        <v>0</v>
      </c>
      <c r="BH201" s="54">
        <f t="shared" si="377"/>
        <v>0</v>
      </c>
      <c r="BI201" s="54">
        <f t="shared" si="377"/>
        <v>-100000</v>
      </c>
      <c r="BJ201" s="54">
        <f t="shared" si="377"/>
        <v>0</v>
      </c>
      <c r="BL201" s="54">
        <f>SUM(BL193:BL199)</f>
        <v>0</v>
      </c>
      <c r="BN201" s="54">
        <f t="shared" ref="BN201:BY201" si="378">SUM(BN193:BN199)</f>
        <v>200000</v>
      </c>
      <c r="BO201" s="54">
        <f t="shared" si="378"/>
        <v>0</v>
      </c>
      <c r="BP201" s="54">
        <f t="shared" si="378"/>
        <v>0</v>
      </c>
      <c r="BQ201" s="54">
        <f t="shared" si="378"/>
        <v>0</v>
      </c>
      <c r="BR201" s="54">
        <f t="shared" si="378"/>
        <v>-100000</v>
      </c>
      <c r="BS201" s="54">
        <f t="shared" si="378"/>
        <v>0</v>
      </c>
      <c r="BT201" s="54">
        <f t="shared" si="378"/>
        <v>0</v>
      </c>
      <c r="BU201" s="54">
        <f t="shared" si="378"/>
        <v>0</v>
      </c>
      <c r="BV201" s="54">
        <f t="shared" si="378"/>
        <v>0</v>
      </c>
      <c r="BW201" s="54">
        <f t="shared" si="378"/>
        <v>0</v>
      </c>
      <c r="BX201" s="54">
        <f t="shared" si="378"/>
        <v>-100000</v>
      </c>
      <c r="BY201" s="54">
        <f t="shared" si="378"/>
        <v>0</v>
      </c>
      <c r="CA201" s="54">
        <f>SUM(CA193:CA199)</f>
        <v>0</v>
      </c>
      <c r="CC201" s="54">
        <f t="shared" ref="CC201:CN201" si="379">SUM(CC193:CC199)</f>
        <v>200000</v>
      </c>
      <c r="CD201" s="54">
        <f t="shared" si="379"/>
        <v>0</v>
      </c>
      <c r="CE201" s="54">
        <f t="shared" si="379"/>
        <v>0</v>
      </c>
      <c r="CF201" s="54">
        <f t="shared" si="379"/>
        <v>0</v>
      </c>
      <c r="CG201" s="54">
        <f t="shared" si="379"/>
        <v>-100000</v>
      </c>
      <c r="CH201" s="54">
        <f t="shared" si="379"/>
        <v>0</v>
      </c>
      <c r="CI201" s="54">
        <f t="shared" si="379"/>
        <v>0</v>
      </c>
      <c r="CJ201" s="54">
        <f t="shared" si="379"/>
        <v>0</v>
      </c>
      <c r="CK201" s="54">
        <f t="shared" si="379"/>
        <v>0</v>
      </c>
      <c r="CL201" s="54">
        <f t="shared" si="379"/>
        <v>0</v>
      </c>
      <c r="CM201" s="54">
        <f t="shared" si="379"/>
        <v>-100000</v>
      </c>
      <c r="CN201" s="54">
        <f t="shared" si="379"/>
        <v>0</v>
      </c>
      <c r="CP201" s="54">
        <f>SUM(CP193:CP199)</f>
        <v>0</v>
      </c>
    </row>
    <row r="203" spans="1:94" x14ac:dyDescent="0.35">
      <c r="A203" s="58" t="s">
        <v>219</v>
      </c>
      <c r="C203" s="58">
        <v>0</v>
      </c>
      <c r="D203" s="55">
        <f>Assumptions!D236</f>
        <v>0</v>
      </c>
      <c r="F203" s="55">
        <f>Assumptions!F236-0.24</f>
        <v>-0.24</v>
      </c>
      <c r="G203" s="55">
        <f>Assumptions!G236</f>
        <v>0</v>
      </c>
      <c r="H203" s="55">
        <f>Assumptions!H236</f>
        <v>0</v>
      </c>
      <c r="I203" s="55">
        <f>Assumptions!I236</f>
        <v>0</v>
      </c>
      <c r="J203" s="55">
        <f>Assumptions!J236</f>
        <v>0</v>
      </c>
      <c r="K203" s="55">
        <f>Assumptions!K236</f>
        <v>0</v>
      </c>
      <c r="L203" s="55">
        <f>Assumptions!L236</f>
        <v>0</v>
      </c>
      <c r="M203" s="55">
        <f>Assumptions!M236+0.24</f>
        <v>0.24</v>
      </c>
      <c r="N203" s="55">
        <f>Assumptions!N236</f>
        <v>0</v>
      </c>
      <c r="O203" s="55">
        <f>Assumptions!O236</f>
        <v>0</v>
      </c>
      <c r="P203" s="55">
        <f>Assumptions!P236</f>
        <v>0</v>
      </c>
      <c r="Q203" s="55">
        <f>Assumptions!Q236</f>
        <v>0</v>
      </c>
      <c r="S203" s="55">
        <f>SUM(F203:Q203)</f>
        <v>0</v>
      </c>
      <c r="T203" s="55"/>
      <c r="U203" s="55">
        <f>Assumptions!U236</f>
        <v>0</v>
      </c>
      <c r="V203" s="55">
        <f>Assumptions!V236+U23-V23</f>
        <v>0</v>
      </c>
      <c r="W203" s="55">
        <f>Assumptions!W236</f>
        <v>0</v>
      </c>
      <c r="X203" s="55">
        <f>Assumptions!X236</f>
        <v>0</v>
      </c>
      <c r="Y203" s="55">
        <f>Assumptions!Y236</f>
        <v>0</v>
      </c>
      <c r="Z203" s="55">
        <f>Assumptions!Z236</f>
        <v>0</v>
      </c>
      <c r="AA203" s="55">
        <f>Assumptions!AA236</f>
        <v>0</v>
      </c>
      <c r="AB203" s="55">
        <f>Assumptions!AB236</f>
        <v>0</v>
      </c>
      <c r="AC203" s="55">
        <f>Assumptions!AC236</f>
        <v>0</v>
      </c>
      <c r="AD203" s="55">
        <f>Assumptions!AD236</f>
        <v>0</v>
      </c>
      <c r="AE203" s="55">
        <f>Assumptions!AE236</f>
        <v>0</v>
      </c>
      <c r="AF203" s="55">
        <f>Assumptions!AF236</f>
        <v>0</v>
      </c>
      <c r="AH203" s="55">
        <f>SUM(U203:AF203)</f>
        <v>0</v>
      </c>
      <c r="AJ203" s="55">
        <f>Assumptions!AJ236</f>
        <v>0</v>
      </c>
      <c r="AK203" s="55">
        <f>Assumptions!AK236+AJ23-AK23</f>
        <v>0</v>
      </c>
      <c r="AL203" s="55">
        <f>Assumptions!AL236</f>
        <v>0</v>
      </c>
      <c r="AM203" s="55">
        <f>Assumptions!AM236</f>
        <v>0</v>
      </c>
      <c r="AN203" s="55">
        <f>Assumptions!AN236</f>
        <v>0</v>
      </c>
      <c r="AO203" s="55">
        <f>Assumptions!AO236</f>
        <v>0</v>
      </c>
      <c r="AP203" s="55">
        <f>Assumptions!AP236</f>
        <v>0</v>
      </c>
      <c r="AQ203" s="55">
        <f>Assumptions!AQ236</f>
        <v>0</v>
      </c>
      <c r="AR203" s="55">
        <f>Assumptions!AR236</f>
        <v>0</v>
      </c>
      <c r="AS203" s="55">
        <f>Assumptions!AS236</f>
        <v>0</v>
      </c>
      <c r="AT203" s="55">
        <f>Assumptions!AT236</f>
        <v>0</v>
      </c>
      <c r="AU203" s="55">
        <f>Assumptions!AU236</f>
        <v>0</v>
      </c>
      <c r="AW203" s="55">
        <f>SUM(AJ203:AU203)</f>
        <v>0</v>
      </c>
      <c r="AY203" s="55">
        <f>Assumptions!AY236</f>
        <v>0</v>
      </c>
      <c r="AZ203" s="55">
        <f>Assumptions!AZ236+AY23-AZ23</f>
        <v>0</v>
      </c>
      <c r="BA203" s="55">
        <f>Assumptions!BA236</f>
        <v>0</v>
      </c>
      <c r="BB203" s="55">
        <f>Assumptions!BB236</f>
        <v>0</v>
      </c>
      <c r="BC203" s="55">
        <f>Assumptions!BC236</f>
        <v>0</v>
      </c>
      <c r="BD203" s="55">
        <f>Assumptions!BD236</f>
        <v>0</v>
      </c>
      <c r="BE203" s="55">
        <f>Assumptions!BE236</f>
        <v>0</v>
      </c>
      <c r="BF203" s="55">
        <f>Assumptions!BF236</f>
        <v>0</v>
      </c>
      <c r="BG203" s="55">
        <f>Assumptions!BG236</f>
        <v>0</v>
      </c>
      <c r="BH203" s="55">
        <f>Assumptions!BH236</f>
        <v>0</v>
      </c>
      <c r="BI203" s="55">
        <f>Assumptions!BI236</f>
        <v>0</v>
      </c>
      <c r="BJ203" s="55">
        <f>Assumptions!BJ236</f>
        <v>0</v>
      </c>
      <c r="BL203" s="55">
        <f>SUM(AY203:BJ203)</f>
        <v>0</v>
      </c>
      <c r="BN203" s="55">
        <f>Assumptions!BN236</f>
        <v>0</v>
      </c>
      <c r="BO203" s="55">
        <f>Assumptions!BO236+BN23-BO23</f>
        <v>0</v>
      </c>
      <c r="BP203" s="55">
        <f>Assumptions!BP236</f>
        <v>0</v>
      </c>
      <c r="BQ203" s="55">
        <f>Assumptions!BQ236</f>
        <v>0</v>
      </c>
      <c r="BR203" s="55">
        <f>Assumptions!BR236</f>
        <v>0</v>
      </c>
      <c r="BS203" s="55">
        <f>Assumptions!BS236</f>
        <v>0</v>
      </c>
      <c r="BT203" s="55">
        <f>Assumptions!BT236</f>
        <v>0</v>
      </c>
      <c r="BU203" s="55">
        <f>Assumptions!BU236</f>
        <v>0</v>
      </c>
      <c r="BV203" s="55">
        <f>Assumptions!BV236</f>
        <v>0</v>
      </c>
      <c r="BW203" s="55">
        <f>Assumptions!BW236</f>
        <v>0</v>
      </c>
      <c r="BX203" s="55">
        <f>Assumptions!BX236</f>
        <v>0</v>
      </c>
      <c r="BY203" s="55">
        <f>Assumptions!BY236</f>
        <v>0</v>
      </c>
      <c r="CA203" s="55">
        <f>SUM(BN203:BY203)</f>
        <v>0</v>
      </c>
      <c r="CC203" s="55">
        <f>Assumptions!CC236</f>
        <v>0</v>
      </c>
      <c r="CD203" s="55">
        <f>Assumptions!CD236+CC23-CD23</f>
        <v>0</v>
      </c>
      <c r="CE203" s="55">
        <f>Assumptions!CE236</f>
        <v>0</v>
      </c>
      <c r="CF203" s="55">
        <f>Assumptions!CF236</f>
        <v>0</v>
      </c>
      <c r="CG203" s="55">
        <f>Assumptions!CG236</f>
        <v>0</v>
      </c>
      <c r="CH203" s="55">
        <f>Assumptions!CH236</f>
        <v>0</v>
      </c>
      <c r="CI203" s="55">
        <f>Assumptions!CI236</f>
        <v>0</v>
      </c>
      <c r="CJ203" s="55">
        <f>Assumptions!CJ236</f>
        <v>0</v>
      </c>
      <c r="CK203" s="55">
        <f>Assumptions!CK236</f>
        <v>0</v>
      </c>
      <c r="CL203" s="55">
        <f>Assumptions!CL236</f>
        <v>0</v>
      </c>
      <c r="CM203" s="55">
        <f>Assumptions!CM236</f>
        <v>0</v>
      </c>
      <c r="CN203" s="55">
        <f>Assumptions!CN236</f>
        <v>0</v>
      </c>
      <c r="CP203" s="55">
        <f>SUM(CC203:CN203)</f>
        <v>0</v>
      </c>
    </row>
    <row r="205" spans="1:94" s="60" customFormat="1" x14ac:dyDescent="0.35">
      <c r="A205" s="60" t="s">
        <v>72</v>
      </c>
      <c r="B205" s="46"/>
      <c r="C205" s="54">
        <f>C201+C189+C179</f>
        <v>6459122.4068749994</v>
      </c>
      <c r="D205" s="54">
        <f>D201+D189+D179+D203</f>
        <v>-2190903.4481250001</v>
      </c>
      <c r="F205" s="54">
        <f t="shared" ref="F205:Q205" si="380">F201+F189+F179+F203</f>
        <v>-630670.21633333329</v>
      </c>
      <c r="G205" s="54">
        <f t="shared" si="380"/>
        <v>-1036012.2445333332</v>
      </c>
      <c r="H205" s="54">
        <f t="shared" si="380"/>
        <v>204211.55720000039</v>
      </c>
      <c r="I205" s="54">
        <f t="shared" si="380"/>
        <v>-608856.28040000051</v>
      </c>
      <c r="J205" s="54">
        <f t="shared" si="380"/>
        <v>-24337.836899999995</v>
      </c>
      <c r="K205" s="54">
        <f t="shared" si="380"/>
        <v>859672.66870000004</v>
      </c>
      <c r="L205" s="54">
        <f t="shared" si="380"/>
        <v>-92695.498200000031</v>
      </c>
      <c r="M205" s="54">
        <f t="shared" si="380"/>
        <v>76783.00910000001</v>
      </c>
      <c r="N205" s="54">
        <f t="shared" si="380"/>
        <v>-954.93860000005225</v>
      </c>
      <c r="O205" s="54">
        <f t="shared" si="380"/>
        <v>373575.33119999967</v>
      </c>
      <c r="P205" s="54">
        <f t="shared" si="380"/>
        <v>63189.524817431229</v>
      </c>
      <c r="Q205" s="54">
        <f t="shared" si="380"/>
        <v>-1498299.418680734</v>
      </c>
      <c r="S205" s="54">
        <f>S201+S189+S179+S203</f>
        <v>-2314394.3426299691</v>
      </c>
      <c r="T205" s="54"/>
      <c r="U205" s="54">
        <f t="shared" ref="U205:AF205" si="381">U201+U189+U179+U203</f>
        <v>11820474.767199924</v>
      </c>
      <c r="V205" s="54">
        <f t="shared" si="381"/>
        <v>539518.88481643691</v>
      </c>
      <c r="W205" s="54">
        <f t="shared" si="381"/>
        <v>615733.65299166669</v>
      </c>
      <c r="X205" s="54">
        <f t="shared" si="381"/>
        <v>-277691.34732392931</v>
      </c>
      <c r="Y205" s="54">
        <f t="shared" si="381"/>
        <v>356376.52790084109</v>
      </c>
      <c r="Z205" s="54">
        <f t="shared" si="381"/>
        <v>1304483.4665283638</v>
      </c>
      <c r="AA205" s="54">
        <f t="shared" si="381"/>
        <v>846049.76050909795</v>
      </c>
      <c r="AB205" s="54">
        <f t="shared" si="381"/>
        <v>485859.26395588653</v>
      </c>
      <c r="AC205" s="54">
        <f t="shared" si="381"/>
        <v>380661.54524671234</v>
      </c>
      <c r="AD205" s="54">
        <f t="shared" si="381"/>
        <v>787889.67743203382</v>
      </c>
      <c r="AE205" s="54">
        <f t="shared" si="381"/>
        <v>477451.57571001537</v>
      </c>
      <c r="AF205" s="54">
        <f t="shared" si="381"/>
        <v>-670027.52541200339</v>
      </c>
      <c r="AH205" s="54">
        <f>AH201+AH189+AH179+AH203</f>
        <v>16666780.249555044</v>
      </c>
      <c r="AJ205" s="54">
        <f t="shared" ref="AJ205:AU205" si="382">AJ201+AJ189+AJ179+AJ203</f>
        <v>-478247.4572995411</v>
      </c>
      <c r="AK205" s="54">
        <f t="shared" si="382"/>
        <v>585974.41496100894</v>
      </c>
      <c r="AL205" s="54">
        <f t="shared" si="382"/>
        <v>665055.60424999986</v>
      </c>
      <c r="AM205" s="54">
        <f t="shared" si="382"/>
        <v>-273184.37020137662</v>
      </c>
      <c r="AN205" s="54">
        <f t="shared" si="382"/>
        <v>397089.09710963327</v>
      </c>
      <c r="AO205" s="54">
        <f t="shared" si="382"/>
        <v>1387683.0573885324</v>
      </c>
      <c r="AP205" s="54">
        <f t="shared" si="382"/>
        <v>906634.53541330376</v>
      </c>
      <c r="AQ205" s="54">
        <f t="shared" si="382"/>
        <v>528422.58566743101</v>
      </c>
      <c r="AR205" s="54">
        <f t="shared" si="382"/>
        <v>418503.16640779865</v>
      </c>
      <c r="AS205" s="54">
        <f t="shared" si="382"/>
        <v>845622.94171238621</v>
      </c>
      <c r="AT205" s="54">
        <f t="shared" si="382"/>
        <v>524686.37826926634</v>
      </c>
      <c r="AU205" s="54">
        <f t="shared" si="382"/>
        <v>-684601.76587385312</v>
      </c>
      <c r="AW205" s="54">
        <f>AW201+AW189+AW179+AW203</f>
        <v>4823638.187804589</v>
      </c>
      <c r="AY205" s="54">
        <f t="shared" ref="AY205:BJ205" si="383">AY201+AY189+AY179+AY203</f>
        <v>-507329.36913951859</v>
      </c>
      <c r="AZ205" s="54">
        <f t="shared" si="383"/>
        <v>624669.99664405978</v>
      </c>
      <c r="BA205" s="54">
        <f t="shared" si="383"/>
        <v>706760.92810249934</v>
      </c>
      <c r="BB205" s="54">
        <f t="shared" si="383"/>
        <v>-278534.76919144555</v>
      </c>
      <c r="BC205" s="54">
        <f t="shared" si="383"/>
        <v>429754.56981011503</v>
      </c>
      <c r="BD205" s="54">
        <f t="shared" si="383"/>
        <v>1464959.9028229588</v>
      </c>
      <c r="BE205" s="54">
        <f t="shared" si="383"/>
        <v>960165.82409396756</v>
      </c>
      <c r="BF205" s="54">
        <f t="shared" si="383"/>
        <v>563031.34849580331</v>
      </c>
      <c r="BG205" s="54">
        <f t="shared" si="383"/>
        <v>448154.14365818875</v>
      </c>
      <c r="BH205" s="54">
        <f t="shared" si="383"/>
        <v>896160.14423800528</v>
      </c>
      <c r="BI205" s="54">
        <f t="shared" si="383"/>
        <v>564200.19598772982</v>
      </c>
      <c r="BJ205" s="54">
        <f t="shared" si="383"/>
        <v>-709987.44332754565</v>
      </c>
      <c r="BL205" s="54">
        <f>BL201+BL189+BL179+BL203</f>
        <v>5162005.4721948178</v>
      </c>
      <c r="BN205" s="54">
        <f t="shared" ref="BN205:BY205" si="384">BN201+BN189+BN179+BN203</f>
        <v>-537865.37657149381</v>
      </c>
      <c r="BO205" s="54">
        <f t="shared" si="384"/>
        <v>665300.3574112627</v>
      </c>
      <c r="BP205" s="54">
        <f t="shared" si="384"/>
        <v>750551.51814762456</v>
      </c>
      <c r="BQ205" s="54">
        <f t="shared" si="384"/>
        <v>-284152.68813101854</v>
      </c>
      <c r="BR205" s="54">
        <f t="shared" si="384"/>
        <v>464053.31614562054</v>
      </c>
      <c r="BS205" s="54">
        <f t="shared" si="384"/>
        <v>1546100.5905291077</v>
      </c>
      <c r="BT205" s="54">
        <f t="shared" si="384"/>
        <v>1016373.6772086674</v>
      </c>
      <c r="BU205" s="54">
        <f t="shared" si="384"/>
        <v>599370.54946559237</v>
      </c>
      <c r="BV205" s="54">
        <f t="shared" si="384"/>
        <v>479287.66977109713</v>
      </c>
      <c r="BW205" s="54">
        <f t="shared" si="384"/>
        <v>949224.20688990504</v>
      </c>
      <c r="BX205" s="54">
        <f t="shared" si="384"/>
        <v>605689.70459211641</v>
      </c>
      <c r="BY205" s="54">
        <f t="shared" si="384"/>
        <v>-736642.40465392265</v>
      </c>
      <c r="CA205" s="54">
        <f>CA201+CA189+CA179+CA203</f>
        <v>5517291.1208045585</v>
      </c>
      <c r="CC205" s="54">
        <f t="shared" ref="CC205:CN205" si="385">CC201+CC189+CC179+CC203</f>
        <v>-569928.18437506841</v>
      </c>
      <c r="CD205" s="54">
        <f t="shared" si="385"/>
        <v>707962.23621682543</v>
      </c>
      <c r="CE205" s="54">
        <f t="shared" si="385"/>
        <v>796531.63769500563</v>
      </c>
      <c r="CF205" s="54">
        <f t="shared" si="385"/>
        <v>-290051.50301756675</v>
      </c>
      <c r="CG205" s="54">
        <f t="shared" si="385"/>
        <v>500066.99979790277</v>
      </c>
      <c r="CH205" s="54">
        <f t="shared" si="385"/>
        <v>1631298.312620563</v>
      </c>
      <c r="CI205" s="54">
        <f t="shared" si="385"/>
        <v>1075391.9229791015</v>
      </c>
      <c r="CJ205" s="54">
        <f t="shared" si="385"/>
        <v>637526.71048387396</v>
      </c>
      <c r="CK205" s="54">
        <f t="shared" si="385"/>
        <v>511977.87218965066</v>
      </c>
      <c r="CL205" s="54">
        <f t="shared" si="385"/>
        <v>1004941.4726743988</v>
      </c>
      <c r="CM205" s="54">
        <f t="shared" si="385"/>
        <v>1214529.4824773516</v>
      </c>
      <c r="CN205" s="54">
        <f t="shared" si="385"/>
        <v>454777.44940177572</v>
      </c>
      <c r="CP205" s="54">
        <f>CP201+CP189+CP179+CP203</f>
        <v>7675024.409143813</v>
      </c>
    </row>
    <row r="207" spans="1:94" s="61" customFormat="1" x14ac:dyDescent="0.35">
      <c r="A207" s="61" t="s">
        <v>59</v>
      </c>
      <c r="B207" s="48"/>
      <c r="C207" s="48">
        <v>-2292883.708333334</v>
      </c>
      <c r="D207" s="56">
        <f>C209</f>
        <v>4166238.6985416654</v>
      </c>
      <c r="F207" s="56">
        <f>D209</f>
        <v>1975335.2504166653</v>
      </c>
      <c r="G207" s="56">
        <f>F209</f>
        <v>1344665.0340833319</v>
      </c>
      <c r="H207" s="56">
        <f t="shared" ref="H207:Q207" si="386">G209</f>
        <v>308652.78954999871</v>
      </c>
      <c r="I207" s="56">
        <f t="shared" si="386"/>
        <v>512864.34674999909</v>
      </c>
      <c r="J207" s="56">
        <f t="shared" si="386"/>
        <v>-95991.933650001418</v>
      </c>
      <c r="K207" s="56">
        <f t="shared" si="386"/>
        <v>-120329.77055000141</v>
      </c>
      <c r="L207" s="56">
        <f t="shared" si="386"/>
        <v>739342.89814999863</v>
      </c>
      <c r="M207" s="56">
        <f t="shared" si="386"/>
        <v>646647.39994999859</v>
      </c>
      <c r="N207" s="56">
        <f t="shared" si="386"/>
        <v>723430.40904999862</v>
      </c>
      <c r="O207" s="56">
        <f t="shared" si="386"/>
        <v>722475.47044999851</v>
      </c>
      <c r="P207" s="56">
        <f t="shared" si="386"/>
        <v>1096050.8016499982</v>
      </c>
      <c r="Q207" s="56">
        <f t="shared" si="386"/>
        <v>1159240.3264674293</v>
      </c>
      <c r="S207" s="56">
        <f>F207</f>
        <v>1975335.2504166653</v>
      </c>
      <c r="T207" s="56"/>
      <c r="U207" s="56">
        <f>S209</f>
        <v>-339059.09221330378</v>
      </c>
      <c r="V207" s="56">
        <f t="shared" ref="V207:AF207" si="387">U209</f>
        <v>11481415.67498662</v>
      </c>
      <c r="W207" s="56">
        <f t="shared" si="387"/>
        <v>12020934.559803056</v>
      </c>
      <c r="X207" s="56">
        <f t="shared" si="387"/>
        <v>12636668.212794723</v>
      </c>
      <c r="Y207" s="56">
        <f t="shared" si="387"/>
        <v>12358976.865470793</v>
      </c>
      <c r="Z207" s="56">
        <f t="shared" si="387"/>
        <v>12715353.393371634</v>
      </c>
      <c r="AA207" s="56">
        <f t="shared" si="387"/>
        <v>14019836.859899998</v>
      </c>
      <c r="AB207" s="56">
        <f t="shared" si="387"/>
        <v>14865886.620409096</v>
      </c>
      <c r="AC207" s="56">
        <f t="shared" si="387"/>
        <v>15351745.884364983</v>
      </c>
      <c r="AD207" s="56">
        <f t="shared" si="387"/>
        <v>15732407.429611696</v>
      </c>
      <c r="AE207" s="56">
        <f t="shared" si="387"/>
        <v>16520297.10704373</v>
      </c>
      <c r="AF207" s="56">
        <f t="shared" si="387"/>
        <v>16997748.682753745</v>
      </c>
      <c r="AH207" s="56">
        <f>U207</f>
        <v>-339059.09221330378</v>
      </c>
      <c r="AJ207" s="56">
        <f>AH209</f>
        <v>16327721.157341741</v>
      </c>
      <c r="AK207" s="56">
        <f t="shared" ref="AK207" si="388">AJ209</f>
        <v>15849473.700042199</v>
      </c>
      <c r="AL207" s="56">
        <f t="shared" ref="AL207" si="389">AK209</f>
        <v>16435448.115003208</v>
      </c>
      <c r="AM207" s="56">
        <f t="shared" ref="AM207" si="390">AL209</f>
        <v>17100503.719253208</v>
      </c>
      <c r="AN207" s="56">
        <f t="shared" ref="AN207" si="391">AM209</f>
        <v>16827319.349051833</v>
      </c>
      <c r="AO207" s="56">
        <f t="shared" ref="AO207" si="392">AN209</f>
        <v>17224408.446161468</v>
      </c>
      <c r="AP207" s="56">
        <f t="shared" ref="AP207" si="393">AO209</f>
        <v>18612091.50355</v>
      </c>
      <c r="AQ207" s="56">
        <f t="shared" ref="AQ207" si="394">AP209</f>
        <v>19518726.038963303</v>
      </c>
      <c r="AR207" s="56">
        <f t="shared" ref="AR207" si="395">AQ209</f>
        <v>20047148.624630734</v>
      </c>
      <c r="AS207" s="56">
        <f t="shared" ref="AS207" si="396">AR209</f>
        <v>20465651.791038532</v>
      </c>
      <c r="AT207" s="56">
        <f t="shared" ref="AT207" si="397">AS209</f>
        <v>21311274.732750919</v>
      </c>
      <c r="AU207" s="56">
        <f t="shared" ref="AU207" si="398">AT209</f>
        <v>21835961.111020185</v>
      </c>
      <c r="AW207" s="56">
        <f>AJ207</f>
        <v>16327721.157341741</v>
      </c>
      <c r="AY207" s="56">
        <f>AW209</f>
        <v>21151359.345146328</v>
      </c>
      <c r="AZ207" s="56">
        <f t="shared" ref="AZ207" si="399">AY209</f>
        <v>20644029.97600681</v>
      </c>
      <c r="BA207" s="56">
        <f t="shared" ref="BA207" si="400">AZ209</f>
        <v>21268699.972650871</v>
      </c>
      <c r="BB207" s="56">
        <f t="shared" ref="BB207" si="401">BA209</f>
        <v>21975460.900753371</v>
      </c>
      <c r="BC207" s="56">
        <f t="shared" ref="BC207" si="402">BB209</f>
        <v>21696926.131561927</v>
      </c>
      <c r="BD207" s="56">
        <f t="shared" ref="BD207" si="403">BC209</f>
        <v>22126680.701372042</v>
      </c>
      <c r="BE207" s="56">
        <f t="shared" ref="BE207" si="404">BD209</f>
        <v>23591640.604195002</v>
      </c>
      <c r="BF207" s="56">
        <f t="shared" ref="BF207" si="405">BE209</f>
        <v>24551806.42828897</v>
      </c>
      <c r="BG207" s="56">
        <f t="shared" ref="BG207" si="406">BF209</f>
        <v>25114837.776784774</v>
      </c>
      <c r="BH207" s="56">
        <f t="shared" ref="BH207" si="407">BG209</f>
        <v>25562991.920442961</v>
      </c>
      <c r="BI207" s="56">
        <f t="shared" ref="BI207" si="408">BH209</f>
        <v>26459152.064680967</v>
      </c>
      <c r="BJ207" s="56">
        <f t="shared" ref="BJ207" si="409">BI209</f>
        <v>27023352.260668699</v>
      </c>
      <c r="BL207" s="56">
        <f>AY207</f>
        <v>21151359.345146328</v>
      </c>
      <c r="BN207" s="56">
        <f>BL209</f>
        <v>26313364.817341145</v>
      </c>
      <c r="BO207" s="56">
        <f t="shared" ref="BO207" si="410">BN209</f>
        <v>25775499.44076965</v>
      </c>
      <c r="BP207" s="56">
        <f t="shared" ref="BP207" si="411">BO209</f>
        <v>26440799.798180912</v>
      </c>
      <c r="BQ207" s="56">
        <f t="shared" ref="BQ207" si="412">BP209</f>
        <v>27191351.316328537</v>
      </c>
      <c r="BR207" s="56">
        <f t="shared" ref="BR207" si="413">BQ209</f>
        <v>26907198.628197517</v>
      </c>
      <c r="BS207" s="56">
        <f t="shared" ref="BS207" si="414">BR209</f>
        <v>27371251.944343138</v>
      </c>
      <c r="BT207" s="56">
        <f t="shared" ref="BT207" si="415">BS209</f>
        <v>28917352.534872245</v>
      </c>
      <c r="BU207" s="56">
        <f t="shared" ref="BU207" si="416">BT209</f>
        <v>29933726.212080911</v>
      </c>
      <c r="BV207" s="56">
        <f t="shared" ref="BV207" si="417">BU209</f>
        <v>30533096.761546504</v>
      </c>
      <c r="BW207" s="56">
        <f t="shared" ref="BW207" si="418">BV209</f>
        <v>31012384.431317601</v>
      </c>
      <c r="BX207" s="56">
        <f t="shared" ref="BX207" si="419">BW209</f>
        <v>31961608.638207506</v>
      </c>
      <c r="BY207" s="56">
        <f t="shared" ref="BY207" si="420">BX209</f>
        <v>32567298.342799623</v>
      </c>
      <c r="CA207" s="56">
        <f>BN207</f>
        <v>26313364.817341145</v>
      </c>
      <c r="CC207" s="56">
        <f>CA209</f>
        <v>31830655.938145705</v>
      </c>
      <c r="CD207" s="56">
        <f t="shared" ref="CD207" si="421">CC209</f>
        <v>31260727.753770635</v>
      </c>
      <c r="CE207" s="56">
        <f t="shared" ref="CE207" si="422">CD209</f>
        <v>31968689.989987459</v>
      </c>
      <c r="CF207" s="56">
        <f t="shared" ref="CF207" si="423">CE209</f>
        <v>32765221.627682466</v>
      </c>
      <c r="CG207" s="56">
        <f t="shared" ref="CG207" si="424">CF209</f>
        <v>32475170.124664899</v>
      </c>
      <c r="CH207" s="56">
        <f t="shared" ref="CH207" si="425">CG209</f>
        <v>32975237.124462802</v>
      </c>
      <c r="CI207" s="56">
        <f t="shared" ref="CI207" si="426">CH209</f>
        <v>34606535.437083364</v>
      </c>
      <c r="CJ207" s="56">
        <f t="shared" ref="CJ207" si="427">CI209</f>
        <v>35681927.360062465</v>
      </c>
      <c r="CK207" s="56">
        <f t="shared" ref="CK207" si="428">CJ209</f>
        <v>36319454.070546336</v>
      </c>
      <c r="CL207" s="56">
        <f t="shared" ref="CL207" si="429">CK209</f>
        <v>36831431.942735985</v>
      </c>
      <c r="CM207" s="56">
        <f t="shared" ref="CM207" si="430">CL209</f>
        <v>37836373.415410385</v>
      </c>
      <c r="CN207" s="56">
        <f t="shared" ref="CN207" si="431">CM209</f>
        <v>39050902.897887737</v>
      </c>
      <c r="CP207" s="56">
        <f>CC207</f>
        <v>31830655.938145705</v>
      </c>
    </row>
    <row r="209" spans="1:94" s="64" customFormat="1" ht="16" thickBot="1" x14ac:dyDescent="0.4">
      <c r="A209" s="64" t="s">
        <v>60</v>
      </c>
      <c r="B209" s="49"/>
      <c r="C209" s="57">
        <f>SUM(C205:C207)</f>
        <v>4166238.6985416654</v>
      </c>
      <c r="D209" s="57">
        <f t="shared" ref="D209" si="432">SUM(D205:D207)</f>
        <v>1975335.2504166653</v>
      </c>
      <c r="F209" s="57">
        <f t="shared" ref="F209:Q209" si="433">SUM(F205:F207)</f>
        <v>1344665.0340833319</v>
      </c>
      <c r="G209" s="57">
        <f t="shared" si="433"/>
        <v>308652.78954999871</v>
      </c>
      <c r="H209" s="57">
        <f t="shared" si="433"/>
        <v>512864.34674999909</v>
      </c>
      <c r="I209" s="57">
        <f t="shared" si="433"/>
        <v>-95991.933650001418</v>
      </c>
      <c r="J209" s="57">
        <f t="shared" si="433"/>
        <v>-120329.77055000141</v>
      </c>
      <c r="K209" s="57">
        <f t="shared" si="433"/>
        <v>739342.89814999863</v>
      </c>
      <c r="L209" s="57">
        <f t="shared" si="433"/>
        <v>646647.39994999859</v>
      </c>
      <c r="M209" s="57">
        <f t="shared" si="433"/>
        <v>723430.40904999862</v>
      </c>
      <c r="N209" s="57">
        <f t="shared" si="433"/>
        <v>722475.47044999851</v>
      </c>
      <c r="O209" s="57">
        <f t="shared" si="433"/>
        <v>1096050.8016499982</v>
      </c>
      <c r="P209" s="57">
        <f t="shared" si="433"/>
        <v>1159240.3264674293</v>
      </c>
      <c r="Q209" s="57">
        <f t="shared" si="433"/>
        <v>-339059.09221330471</v>
      </c>
      <c r="S209" s="57">
        <f>SUM(S205:S207)</f>
        <v>-339059.09221330378</v>
      </c>
      <c r="T209" s="57"/>
      <c r="U209" s="57">
        <f t="shared" ref="U209:AF209" si="434">SUM(U205:U207)</f>
        <v>11481415.67498662</v>
      </c>
      <c r="V209" s="57">
        <f t="shared" si="434"/>
        <v>12020934.559803056</v>
      </c>
      <c r="W209" s="57">
        <f t="shared" si="434"/>
        <v>12636668.212794723</v>
      </c>
      <c r="X209" s="57">
        <f t="shared" si="434"/>
        <v>12358976.865470793</v>
      </c>
      <c r="Y209" s="57">
        <f t="shared" si="434"/>
        <v>12715353.393371634</v>
      </c>
      <c r="Z209" s="57">
        <f t="shared" si="434"/>
        <v>14019836.859899998</v>
      </c>
      <c r="AA209" s="57">
        <f t="shared" si="434"/>
        <v>14865886.620409096</v>
      </c>
      <c r="AB209" s="57">
        <f t="shared" si="434"/>
        <v>15351745.884364983</v>
      </c>
      <c r="AC209" s="57">
        <f t="shared" si="434"/>
        <v>15732407.429611696</v>
      </c>
      <c r="AD209" s="57">
        <f t="shared" si="434"/>
        <v>16520297.10704373</v>
      </c>
      <c r="AE209" s="57">
        <f t="shared" si="434"/>
        <v>16997748.682753745</v>
      </c>
      <c r="AF209" s="57">
        <f t="shared" si="434"/>
        <v>16327721.157341743</v>
      </c>
      <c r="AH209" s="57">
        <f>SUM(AH205:AH207)</f>
        <v>16327721.157341741</v>
      </c>
      <c r="AJ209" s="57">
        <f t="shared" ref="AJ209:AU209" si="435">SUM(AJ205:AJ207)</f>
        <v>15849473.700042199</v>
      </c>
      <c r="AK209" s="57">
        <f t="shared" si="435"/>
        <v>16435448.115003208</v>
      </c>
      <c r="AL209" s="57">
        <f t="shared" si="435"/>
        <v>17100503.719253208</v>
      </c>
      <c r="AM209" s="57">
        <f t="shared" si="435"/>
        <v>16827319.349051833</v>
      </c>
      <c r="AN209" s="57">
        <f t="shared" si="435"/>
        <v>17224408.446161468</v>
      </c>
      <c r="AO209" s="57">
        <f t="shared" si="435"/>
        <v>18612091.50355</v>
      </c>
      <c r="AP209" s="57">
        <f t="shared" si="435"/>
        <v>19518726.038963303</v>
      </c>
      <c r="AQ209" s="57">
        <f t="shared" si="435"/>
        <v>20047148.624630734</v>
      </c>
      <c r="AR209" s="57">
        <f t="shared" si="435"/>
        <v>20465651.791038532</v>
      </c>
      <c r="AS209" s="57">
        <f t="shared" si="435"/>
        <v>21311274.732750919</v>
      </c>
      <c r="AT209" s="57">
        <f t="shared" si="435"/>
        <v>21835961.111020185</v>
      </c>
      <c r="AU209" s="57">
        <f t="shared" si="435"/>
        <v>21151359.345146332</v>
      </c>
      <c r="AW209" s="57">
        <f>SUM(AW205:AW207)</f>
        <v>21151359.345146328</v>
      </c>
      <c r="AY209" s="57">
        <f t="shared" ref="AY209:BJ209" si="436">SUM(AY205:AY207)</f>
        <v>20644029.97600681</v>
      </c>
      <c r="AZ209" s="57">
        <f t="shared" si="436"/>
        <v>21268699.972650871</v>
      </c>
      <c r="BA209" s="57">
        <f t="shared" si="436"/>
        <v>21975460.900753371</v>
      </c>
      <c r="BB209" s="57">
        <f t="shared" si="436"/>
        <v>21696926.131561927</v>
      </c>
      <c r="BC209" s="57">
        <f t="shared" si="436"/>
        <v>22126680.701372042</v>
      </c>
      <c r="BD209" s="57">
        <f t="shared" si="436"/>
        <v>23591640.604195002</v>
      </c>
      <c r="BE209" s="57">
        <f t="shared" si="436"/>
        <v>24551806.42828897</v>
      </c>
      <c r="BF209" s="57">
        <f t="shared" si="436"/>
        <v>25114837.776784774</v>
      </c>
      <c r="BG209" s="57">
        <f t="shared" si="436"/>
        <v>25562991.920442961</v>
      </c>
      <c r="BH209" s="57">
        <f t="shared" si="436"/>
        <v>26459152.064680967</v>
      </c>
      <c r="BI209" s="57">
        <f t="shared" si="436"/>
        <v>27023352.260668699</v>
      </c>
      <c r="BJ209" s="57">
        <f t="shared" si="436"/>
        <v>26313364.817341153</v>
      </c>
      <c r="BL209" s="57">
        <f>SUM(BL205:BL207)</f>
        <v>26313364.817341145</v>
      </c>
      <c r="BN209" s="57">
        <f t="shared" ref="BN209:BY209" si="437">SUM(BN205:BN207)</f>
        <v>25775499.44076965</v>
      </c>
      <c r="BO209" s="57">
        <f t="shared" si="437"/>
        <v>26440799.798180912</v>
      </c>
      <c r="BP209" s="57">
        <f t="shared" si="437"/>
        <v>27191351.316328537</v>
      </c>
      <c r="BQ209" s="57">
        <f t="shared" si="437"/>
        <v>26907198.628197517</v>
      </c>
      <c r="BR209" s="57">
        <f t="shared" si="437"/>
        <v>27371251.944343138</v>
      </c>
      <c r="BS209" s="57">
        <f t="shared" si="437"/>
        <v>28917352.534872245</v>
      </c>
      <c r="BT209" s="57">
        <f t="shared" si="437"/>
        <v>29933726.212080911</v>
      </c>
      <c r="BU209" s="57">
        <f t="shared" si="437"/>
        <v>30533096.761546504</v>
      </c>
      <c r="BV209" s="57">
        <f t="shared" si="437"/>
        <v>31012384.431317601</v>
      </c>
      <c r="BW209" s="57">
        <f t="shared" si="437"/>
        <v>31961608.638207506</v>
      </c>
      <c r="BX209" s="57">
        <f t="shared" si="437"/>
        <v>32567298.342799623</v>
      </c>
      <c r="BY209" s="57">
        <f t="shared" si="437"/>
        <v>31830655.938145701</v>
      </c>
      <c r="CA209" s="57">
        <f>SUM(CA205:CA207)</f>
        <v>31830655.938145705</v>
      </c>
      <c r="CC209" s="57">
        <f t="shared" ref="CC209:CN209" si="438">SUM(CC205:CC207)</f>
        <v>31260727.753770635</v>
      </c>
      <c r="CD209" s="57">
        <f t="shared" si="438"/>
        <v>31968689.989987459</v>
      </c>
      <c r="CE209" s="57">
        <f t="shared" si="438"/>
        <v>32765221.627682466</v>
      </c>
      <c r="CF209" s="57">
        <f t="shared" si="438"/>
        <v>32475170.124664899</v>
      </c>
      <c r="CG209" s="57">
        <f t="shared" si="438"/>
        <v>32975237.124462802</v>
      </c>
      <c r="CH209" s="57">
        <f t="shared" si="438"/>
        <v>34606535.437083364</v>
      </c>
      <c r="CI209" s="57">
        <f t="shared" si="438"/>
        <v>35681927.360062465</v>
      </c>
      <c r="CJ209" s="57">
        <f t="shared" si="438"/>
        <v>36319454.070546336</v>
      </c>
      <c r="CK209" s="57">
        <f t="shared" si="438"/>
        <v>36831431.942735985</v>
      </c>
      <c r="CL209" s="57">
        <f t="shared" si="438"/>
        <v>37836373.415410385</v>
      </c>
      <c r="CM209" s="57">
        <f t="shared" si="438"/>
        <v>39050902.897887737</v>
      </c>
      <c r="CN209" s="57">
        <f t="shared" si="438"/>
        <v>39505680.34728951</v>
      </c>
      <c r="CP209" s="57">
        <f>SUM(CP205:CP207)</f>
        <v>39505680.347289518</v>
      </c>
    </row>
    <row r="211" spans="1:94" s="32" customFormat="1" x14ac:dyDescent="0.35">
      <c r="A211" s="32" t="s">
        <v>208</v>
      </c>
      <c r="C211" s="32">
        <f t="shared" ref="C211:D211" si="439">(IF(C209&lt;0,C209,0))*-1</f>
        <v>0</v>
      </c>
      <c r="D211" s="32">
        <f t="shared" si="439"/>
        <v>0</v>
      </c>
      <c r="F211" s="32">
        <f t="shared" ref="F211:Q211" si="440">(IF(F209&lt;0,F209,0))*-1</f>
        <v>0</v>
      </c>
      <c r="G211" s="32">
        <f t="shared" si="440"/>
        <v>0</v>
      </c>
      <c r="H211" s="32">
        <f t="shared" si="440"/>
        <v>0</v>
      </c>
      <c r="I211" s="32">
        <f t="shared" si="440"/>
        <v>95991.933650001418</v>
      </c>
      <c r="J211" s="32">
        <f t="shared" si="440"/>
        <v>120329.77055000141</v>
      </c>
      <c r="K211" s="32">
        <f t="shared" si="440"/>
        <v>0</v>
      </c>
      <c r="L211" s="32">
        <f t="shared" si="440"/>
        <v>0</v>
      </c>
      <c r="M211" s="32">
        <f t="shared" si="440"/>
        <v>0</v>
      </c>
      <c r="N211" s="32">
        <f t="shared" si="440"/>
        <v>0</v>
      </c>
      <c r="O211" s="32">
        <f t="shared" si="440"/>
        <v>0</v>
      </c>
      <c r="P211" s="32">
        <f t="shared" si="440"/>
        <v>0</v>
      </c>
      <c r="Q211" s="32">
        <f t="shared" si="440"/>
        <v>339059.09221330471</v>
      </c>
      <c r="U211" s="32">
        <f t="shared" ref="U211:AF211" si="441">(IF(U209&lt;0,U209,0))*-1</f>
        <v>0</v>
      </c>
      <c r="V211" s="32">
        <f t="shared" si="441"/>
        <v>0</v>
      </c>
      <c r="W211" s="32">
        <f t="shared" si="441"/>
        <v>0</v>
      </c>
      <c r="X211" s="32">
        <f t="shared" si="441"/>
        <v>0</v>
      </c>
      <c r="Y211" s="32">
        <f t="shared" si="441"/>
        <v>0</v>
      </c>
      <c r="Z211" s="32">
        <f t="shared" si="441"/>
        <v>0</v>
      </c>
      <c r="AA211" s="32">
        <f t="shared" si="441"/>
        <v>0</v>
      </c>
      <c r="AB211" s="32">
        <f t="shared" si="441"/>
        <v>0</v>
      </c>
      <c r="AC211" s="32">
        <f t="shared" si="441"/>
        <v>0</v>
      </c>
      <c r="AD211" s="32">
        <f t="shared" si="441"/>
        <v>0</v>
      </c>
      <c r="AE211" s="32">
        <f t="shared" si="441"/>
        <v>0</v>
      </c>
      <c r="AF211" s="32">
        <f t="shared" si="441"/>
        <v>0</v>
      </c>
      <c r="AJ211" s="32">
        <f t="shared" ref="AJ211:AU211" si="442">(IF(AJ209&lt;0,AJ209,0))*-1</f>
        <v>0</v>
      </c>
      <c r="AK211" s="32">
        <f t="shared" si="442"/>
        <v>0</v>
      </c>
      <c r="AL211" s="32">
        <f t="shared" si="442"/>
        <v>0</v>
      </c>
      <c r="AM211" s="32">
        <f t="shared" si="442"/>
        <v>0</v>
      </c>
      <c r="AN211" s="32">
        <f t="shared" si="442"/>
        <v>0</v>
      </c>
      <c r="AO211" s="32">
        <f t="shared" si="442"/>
        <v>0</v>
      </c>
      <c r="AP211" s="32">
        <f t="shared" si="442"/>
        <v>0</v>
      </c>
      <c r="AQ211" s="32">
        <f t="shared" si="442"/>
        <v>0</v>
      </c>
      <c r="AR211" s="32">
        <f t="shared" si="442"/>
        <v>0</v>
      </c>
      <c r="AS211" s="32">
        <f t="shared" si="442"/>
        <v>0</v>
      </c>
      <c r="AT211" s="32">
        <f t="shared" si="442"/>
        <v>0</v>
      </c>
      <c r="AU211" s="32">
        <f t="shared" si="442"/>
        <v>0</v>
      </c>
      <c r="AY211" s="32">
        <f t="shared" ref="AY211:BJ211" si="443">(IF(AY209&lt;0,AY209,0))*-1</f>
        <v>0</v>
      </c>
      <c r="AZ211" s="32">
        <f t="shared" si="443"/>
        <v>0</v>
      </c>
      <c r="BA211" s="32">
        <f t="shared" si="443"/>
        <v>0</v>
      </c>
      <c r="BB211" s="32">
        <f t="shared" si="443"/>
        <v>0</v>
      </c>
      <c r="BC211" s="32">
        <f t="shared" si="443"/>
        <v>0</v>
      </c>
      <c r="BD211" s="32">
        <f t="shared" si="443"/>
        <v>0</v>
      </c>
      <c r="BE211" s="32">
        <f t="shared" si="443"/>
        <v>0</v>
      </c>
      <c r="BF211" s="32">
        <f t="shared" si="443"/>
        <v>0</v>
      </c>
      <c r="BG211" s="32">
        <f t="shared" si="443"/>
        <v>0</v>
      </c>
      <c r="BH211" s="32">
        <f t="shared" si="443"/>
        <v>0</v>
      </c>
      <c r="BI211" s="32">
        <f t="shared" si="443"/>
        <v>0</v>
      </c>
      <c r="BJ211" s="32">
        <f t="shared" si="443"/>
        <v>0</v>
      </c>
      <c r="BN211" s="32">
        <f t="shared" ref="BN211:BY211" si="444">(IF(BN209&lt;0,BN209,0))*-1</f>
        <v>0</v>
      </c>
      <c r="BO211" s="32">
        <f t="shared" si="444"/>
        <v>0</v>
      </c>
      <c r="BP211" s="32">
        <f t="shared" si="444"/>
        <v>0</v>
      </c>
      <c r="BQ211" s="32">
        <f t="shared" si="444"/>
        <v>0</v>
      </c>
      <c r="BR211" s="32">
        <f t="shared" si="444"/>
        <v>0</v>
      </c>
      <c r="BS211" s="32">
        <f t="shared" si="444"/>
        <v>0</v>
      </c>
      <c r="BT211" s="32">
        <f t="shared" si="444"/>
        <v>0</v>
      </c>
      <c r="BU211" s="32">
        <f t="shared" si="444"/>
        <v>0</v>
      </c>
      <c r="BV211" s="32">
        <f t="shared" si="444"/>
        <v>0</v>
      </c>
      <c r="BW211" s="32">
        <f t="shared" si="444"/>
        <v>0</v>
      </c>
      <c r="BX211" s="32">
        <f t="shared" si="444"/>
        <v>0</v>
      </c>
      <c r="BY211" s="32">
        <f t="shared" si="444"/>
        <v>0</v>
      </c>
      <c r="CC211" s="32">
        <f t="shared" ref="CC211:CN211" si="445">(IF(CC209&lt;0,CC209,0))*-1</f>
        <v>0</v>
      </c>
      <c r="CD211" s="32">
        <f t="shared" si="445"/>
        <v>0</v>
      </c>
      <c r="CE211" s="32">
        <f t="shared" si="445"/>
        <v>0</v>
      </c>
      <c r="CF211" s="32">
        <f t="shared" si="445"/>
        <v>0</v>
      </c>
      <c r="CG211" s="32">
        <f t="shared" si="445"/>
        <v>0</v>
      </c>
      <c r="CH211" s="32">
        <f t="shared" si="445"/>
        <v>0</v>
      </c>
      <c r="CI211" s="32">
        <f t="shared" si="445"/>
        <v>0</v>
      </c>
      <c r="CJ211" s="32">
        <f t="shared" si="445"/>
        <v>0</v>
      </c>
      <c r="CK211" s="32">
        <f t="shared" si="445"/>
        <v>0</v>
      </c>
      <c r="CL211" s="32">
        <f t="shared" si="445"/>
        <v>0</v>
      </c>
      <c r="CM211" s="32">
        <f t="shared" si="445"/>
        <v>0</v>
      </c>
      <c r="CN211" s="32">
        <f t="shared" si="445"/>
        <v>0</v>
      </c>
    </row>
    <row r="212" spans="1:94" s="33" customFormat="1" x14ac:dyDescent="0.35">
      <c r="A212" s="33" t="s">
        <v>209</v>
      </c>
      <c r="C212" s="33">
        <f>IF(Assumptions!C111&gt;0,Assumptions!C111,Assumptions!C109)</f>
        <v>0</v>
      </c>
      <c r="D212" s="33">
        <f>IF(Assumptions!D111&gt;0,Assumptions!D111,Assumptions!D109)</f>
        <v>0</v>
      </c>
      <c r="F212" s="33">
        <f>IF(Assumptions!F111&gt;0,Assumptions!F111,Assumptions!F109)</f>
        <v>974942</v>
      </c>
      <c r="G212" s="33">
        <f>IF(Assumptions!G111&gt;0,Assumptions!G111,Assumptions!G109)</f>
        <v>1591811</v>
      </c>
      <c r="H212" s="33">
        <f>IF(Assumptions!H111&gt;0,Assumptions!H111,Assumptions!H109)</f>
        <v>1382129</v>
      </c>
      <c r="I212" s="33">
        <f>IF(Assumptions!I111&gt;0,Assumptions!I111,Assumptions!I109)</f>
        <v>1691108</v>
      </c>
      <c r="J212" s="33">
        <f>IF(Assumptions!J111&gt;0,Assumptions!J111,Assumptions!J109)</f>
        <v>2172446</v>
      </c>
      <c r="K212" s="33">
        <f>IF(Assumptions!K111&gt;0,Assumptions!K111,Assumptions!K109)</f>
        <v>2112946</v>
      </c>
      <c r="L212" s="33">
        <f>IF(Assumptions!L111&gt;0,Assumptions!L111,Assumptions!L109)</f>
        <v>1841092</v>
      </c>
      <c r="M212" s="33">
        <f>IF(Assumptions!M111&gt;0,Assumptions!M111,Assumptions!M109)</f>
        <v>1470832</v>
      </c>
      <c r="N212" s="33">
        <f>IF(Assumptions!N111&gt;0,Assumptions!N111,Assumptions!N109)</f>
        <v>1470832</v>
      </c>
      <c r="O212" s="33">
        <f>IF(Assumptions!O111&gt;0,Assumptions!O111,Assumptions!O109)</f>
        <v>1322332</v>
      </c>
      <c r="P212" s="33">
        <f>IF(Assumptions!P111&gt;0,Assumptions!P111,Assumptions!P109)</f>
        <v>834707.5</v>
      </c>
      <c r="Q212" s="33">
        <f>IF(Assumptions!Q111&gt;0,Assumptions!Q111,Assumptions!Q109)</f>
        <v>730218.44954128447</v>
      </c>
      <c r="U212" s="33">
        <f>IF(Assumptions!U111&gt;0,Assumptions!U111,Assumptions!U109)</f>
        <v>1061588.16146789</v>
      </c>
      <c r="V212" s="33">
        <f>IF(Assumptions!V111&gt;0,Assumptions!V111,Assumptions!V109)</f>
        <v>1733918.7779816515</v>
      </c>
      <c r="W212" s="33">
        <f>IF(Assumptions!W111&gt;0,Assumptions!W111,Assumptions!W109)</f>
        <v>1505384.6348623855</v>
      </c>
      <c r="X212" s="33">
        <f>IF(Assumptions!X111&gt;0,Assumptions!X111,Assumptions!X109)</f>
        <v>1842143.3981651377</v>
      </c>
      <c r="Y212" s="33">
        <f>IF(Assumptions!Y111&gt;0,Assumptions!Y111,Assumptions!Y109)</f>
        <v>2366757.6587155964</v>
      </c>
      <c r="Z212" s="33">
        <f>IF(Assumptions!Z111&gt;0,Assumptions!Z111,Assumptions!Z109)</f>
        <v>2312807.2000000002</v>
      </c>
      <c r="AA212" s="33">
        <f>IF(Assumptions!AA111&gt;0,Assumptions!AA111,Assumptions!AA109)</f>
        <v>2016511.2807339453</v>
      </c>
      <c r="AB212" s="33">
        <f>IF(Assumptions!AB111&gt;0,Assumptions!AB111,Assumptions!AB109)</f>
        <v>1612961.8495412846</v>
      </c>
      <c r="AC212" s="33">
        <f>IF(Assumptions!AC111&gt;0,Assumptions!AC111,Assumptions!AC109)</f>
        <v>1612961.8495412846</v>
      </c>
      <c r="AD212" s="33">
        <f>IF(Assumptions!AD111&gt;0,Assumptions!AD111,Assumptions!AD109)</f>
        <v>1451110.4733944957</v>
      </c>
      <c r="AE212" s="33">
        <f>IF(Assumptions!AE111&gt;0,Assumptions!AE111,Assumptions!AE109)</f>
        <v>919644.50458715612</v>
      </c>
      <c r="AF212" s="33">
        <f>IF(Assumptions!AF111&gt;0,Assumptions!AF111,Assumptions!AF109)</f>
        <v>796610.48348623863</v>
      </c>
      <c r="AJ212" s="33">
        <f>IF(Assumptions!AJ111&gt;0,Assumptions!AJ111,Assumptions!AJ109)</f>
        <v>1120167.5695412846</v>
      </c>
      <c r="AK212" s="33">
        <f>IF(Assumptions!AK111&gt;0,Assumptions!AK111,Assumptions!AK109)</f>
        <v>1826114.7168807341</v>
      </c>
      <c r="AL212" s="33">
        <f>IF(Assumptions!AL111&gt;0,Assumptions!AL111,Assumptions!AL109)</f>
        <v>1586153.8666055044</v>
      </c>
      <c r="AM212" s="33">
        <f>IF(Assumptions!AM111&gt;0,Assumptions!AM111,Assumptions!AM109)</f>
        <v>1939750.5680733949</v>
      </c>
      <c r="AN212" s="33">
        <f>IF(Assumptions!AN111&gt;0,Assumptions!AN111,Assumptions!AN109)</f>
        <v>2490595.5416513765</v>
      </c>
      <c r="AO212" s="33">
        <f>IF(Assumptions!AO111&gt;0,Assumptions!AO111,Assumptions!AO109)</f>
        <v>2433947.5600000005</v>
      </c>
      <c r="AP212" s="33">
        <f>IF(Assumptions!AP111&gt;0,Assumptions!AP111,Assumptions!AP109)</f>
        <v>2122836.8447706425</v>
      </c>
      <c r="AQ212" s="33">
        <f>IF(Assumptions!AQ111&gt;0,Assumptions!AQ111,Assumptions!AQ109)</f>
        <v>1699109.9420183492</v>
      </c>
      <c r="AR212" s="33">
        <f>IF(Assumptions!AR111&gt;0,Assumptions!AR111,Assumptions!AR109)</f>
        <v>1699109.9420183492</v>
      </c>
      <c r="AS212" s="33">
        <f>IF(Assumptions!AS111&gt;0,Assumptions!AS111,Assumptions!AS109)</f>
        <v>1529165.9970642205</v>
      </c>
      <c r="AT212" s="33">
        <f>IF(Assumptions!AT111&gt;0,Assumptions!AT111,Assumptions!AT109)</f>
        <v>971126.72981651383</v>
      </c>
      <c r="AU212" s="33">
        <f>IF(Assumptions!AU111&gt;0,Assumptions!AU111,Assumptions!AU109)</f>
        <v>841941.00766055065</v>
      </c>
      <c r="AY212" s="33">
        <f>IF(Assumptions!AY111&gt;0,Assumptions!AY111,Assumptions!AY109)</f>
        <v>1181675.9480183488</v>
      </c>
      <c r="AZ212" s="33">
        <f>IF(Assumptions!AZ111&gt;0,Assumptions!AZ111,Assumptions!AZ109)</f>
        <v>1922920.4527247704</v>
      </c>
      <c r="BA212" s="33">
        <f>IF(Assumptions!BA111&gt;0,Assumptions!BA111,Assumptions!BA109)</f>
        <v>1670961.5599357798</v>
      </c>
      <c r="BB212" s="33">
        <f>IF(Assumptions!BB111&gt;0,Assumptions!BB111,Assumptions!BB109)</f>
        <v>2042238.0964770648</v>
      </c>
      <c r="BC212" s="33">
        <f>IF(Assumptions!BC111&gt;0,Assumptions!BC111,Assumptions!BC109)</f>
        <v>2620625.318733946</v>
      </c>
      <c r="BD212" s="33">
        <f>IF(Assumptions!BD111&gt;0,Assumptions!BD111,Assumptions!BD109)</f>
        <v>2561144.938000001</v>
      </c>
      <c r="BE212" s="33">
        <f>IF(Assumptions!BE111&gt;0,Assumptions!BE111,Assumptions!BE109)</f>
        <v>2234478.6870091753</v>
      </c>
      <c r="BF212" s="33">
        <f>IF(Assumptions!BF111&gt;0,Assumptions!BF111,Assumptions!BF109)</f>
        <v>1789565.4391192663</v>
      </c>
      <c r="BG212" s="33">
        <f>IF(Assumptions!BG111&gt;0,Assumptions!BG111,Assumptions!BG109)</f>
        <v>1789565.4391192663</v>
      </c>
      <c r="BH212" s="33">
        <f>IF(Assumptions!BH111&gt;0,Assumptions!BH111,Assumptions!BH109)</f>
        <v>1611124.2969174315</v>
      </c>
      <c r="BI212" s="33">
        <f>IF(Assumptions!BI111&gt;0,Assumptions!BI111,Assumptions!BI109)</f>
        <v>1025183.0663073396</v>
      </c>
      <c r="BJ212" s="33">
        <f>IF(Assumptions!BJ111&gt;0,Assumptions!BJ111,Assumptions!BJ109)</f>
        <v>889538.05804357817</v>
      </c>
      <c r="BN212" s="33">
        <f>IF(Assumptions!BN111&gt;0,Assumptions!BN111,Assumptions!BN109)</f>
        <v>1246259.7454192662</v>
      </c>
      <c r="BO212" s="33">
        <f>IF(Assumptions!BO111&gt;0,Assumptions!BO111,Assumptions!BO109)</f>
        <v>2024566.4753610087</v>
      </c>
      <c r="BP212" s="33">
        <f>IF(Assumptions!BP111&gt;0,Assumptions!BP111,Assumptions!BP109)</f>
        <v>1760009.6379325688</v>
      </c>
      <c r="BQ212" s="33">
        <f>IF(Assumptions!BQ111&gt;0,Assumptions!BQ111,Assumptions!BQ109)</f>
        <v>2149850.0013009179</v>
      </c>
      <c r="BR212" s="33">
        <f>IF(Assumptions!BR111&gt;0,Assumptions!BR111,Assumptions!BR109)</f>
        <v>2757156.5846706433</v>
      </c>
      <c r="BS212" s="33">
        <f>IF(Assumptions!BS111&gt;0,Assumptions!BS111,Assumptions!BS109)</f>
        <v>2694702.1849000012</v>
      </c>
      <c r="BT212" s="33">
        <f>IF(Assumptions!BT111&gt;0,Assumptions!BT111,Assumptions!BT109)</f>
        <v>2351702.6213596337</v>
      </c>
      <c r="BU212" s="33">
        <f>IF(Assumptions!BU111&gt;0,Assumptions!BU111,Assumptions!BU109)</f>
        <v>1884543.71107523</v>
      </c>
      <c r="BV212" s="33">
        <f>IF(Assumptions!BV111&gt;0,Assumptions!BV111,Assumptions!BV109)</f>
        <v>1884543.71107523</v>
      </c>
      <c r="BW212" s="33">
        <f>IF(Assumptions!BW111&gt;0,Assumptions!BW111,Assumptions!BW109)</f>
        <v>1697180.5117633033</v>
      </c>
      <c r="BX212" s="33">
        <f>IF(Assumptions!BX111&gt;0,Assumptions!BX111,Assumptions!BX109)</f>
        <v>1081942.219622707</v>
      </c>
      <c r="BY212" s="33">
        <f>IF(Assumptions!BY111&gt;0,Assumptions!BY111,Assumptions!BY109)</f>
        <v>939514.96094575711</v>
      </c>
      <c r="CC212" s="33">
        <f>IF(Assumptions!CC111&gt;0,Assumptions!CC111,Assumptions!CC109)</f>
        <v>1314072.7326902295</v>
      </c>
      <c r="CD212" s="33">
        <f>IF(Assumptions!CD111&gt;0,Assumptions!CD111,Assumptions!CD109)</f>
        <v>2131294.79912906</v>
      </c>
      <c r="CE212" s="33">
        <f>IF(Assumptions!CE111&gt;0,Assumptions!CE111,Assumptions!CE109)</f>
        <v>1853510.1198291976</v>
      </c>
      <c r="CF212" s="33">
        <f>IF(Assumptions!CF111&gt;0,Assumptions!CF111,Assumptions!CF109)</f>
        <v>2262842.5013659643</v>
      </c>
      <c r="CG212" s="33">
        <f>IF(Assumptions!CG111&gt;0,Assumptions!CG111,Assumptions!CG109)</f>
        <v>2900514.4139041756</v>
      </c>
      <c r="CH212" s="33">
        <f>IF(Assumptions!CH111&gt;0,Assumptions!CH111,Assumptions!CH109)</f>
        <v>2834937.2941450011</v>
      </c>
      <c r="CI212" s="33">
        <f>IF(Assumptions!CI111&gt;0,Assumptions!CI111,Assumptions!CI109)</f>
        <v>2474787.7524276162</v>
      </c>
      <c r="CJ212" s="33">
        <f>IF(Assumptions!CJ111&gt;0,Assumptions!CJ111,Assumptions!CJ109)</f>
        <v>1984270.8966289912</v>
      </c>
      <c r="CK212" s="33">
        <f>IF(Assumptions!CK111&gt;0,Assumptions!CK111,Assumptions!CK109)</f>
        <v>1984270.8966289912</v>
      </c>
      <c r="CL212" s="33">
        <f>IF(Assumptions!CL111&gt;0,Assumptions!CL111,Assumptions!CL109)</f>
        <v>1787539.5373514683</v>
      </c>
      <c r="CM212" s="33">
        <f>IF(Assumptions!CM111&gt;0,Assumptions!CM111,Assumptions!CM109)</f>
        <v>1141539.3306038422</v>
      </c>
      <c r="CN212" s="33">
        <f>IF(Assumptions!CN111&gt;0,Assumptions!CN111,Assumptions!CN109)</f>
        <v>709352.81206772977</v>
      </c>
    </row>
    <row r="213" spans="1:94" s="32" customFormat="1" x14ac:dyDescent="0.35"/>
    <row r="214" spans="1:94" s="34" customFormat="1" ht="16" thickBot="1" x14ac:dyDescent="0.4">
      <c r="A214" s="34" t="s">
        <v>210</v>
      </c>
      <c r="C214" s="34">
        <f t="shared" ref="C214:D214" si="446">C212-C211</f>
        <v>0</v>
      </c>
      <c r="D214" s="34">
        <f t="shared" si="446"/>
        <v>0</v>
      </c>
      <c r="F214" s="34">
        <f t="shared" ref="F214:Q214" si="447">F212-F211</f>
        <v>974942</v>
      </c>
      <c r="G214" s="34">
        <f t="shared" si="447"/>
        <v>1591811</v>
      </c>
      <c r="H214" s="34">
        <f t="shared" si="447"/>
        <v>1382129</v>
      </c>
      <c r="I214" s="34">
        <f t="shared" si="447"/>
        <v>1595116.0663499986</v>
      </c>
      <c r="J214" s="34">
        <f t="shared" si="447"/>
        <v>2052116.2294499986</v>
      </c>
      <c r="K214" s="34">
        <f t="shared" si="447"/>
        <v>2112946</v>
      </c>
      <c r="L214" s="34">
        <f t="shared" si="447"/>
        <v>1841092</v>
      </c>
      <c r="M214" s="34">
        <f t="shared" si="447"/>
        <v>1470832</v>
      </c>
      <c r="N214" s="34">
        <f t="shared" si="447"/>
        <v>1470832</v>
      </c>
      <c r="O214" s="34">
        <f t="shared" si="447"/>
        <v>1322332</v>
      </c>
      <c r="P214" s="34">
        <f t="shared" si="447"/>
        <v>834707.5</v>
      </c>
      <c r="Q214" s="34">
        <f t="shared" si="447"/>
        <v>391159.35732797976</v>
      </c>
      <c r="U214" s="34">
        <f t="shared" ref="U214:AF214" si="448">U212-U211</f>
        <v>1061588.16146789</v>
      </c>
      <c r="V214" s="34">
        <f t="shared" si="448"/>
        <v>1733918.7779816515</v>
      </c>
      <c r="W214" s="34">
        <f t="shared" si="448"/>
        <v>1505384.6348623855</v>
      </c>
      <c r="X214" s="34">
        <f t="shared" si="448"/>
        <v>1842143.3981651377</v>
      </c>
      <c r="Y214" s="34">
        <f t="shared" si="448"/>
        <v>2366757.6587155964</v>
      </c>
      <c r="Z214" s="34">
        <f t="shared" si="448"/>
        <v>2312807.2000000002</v>
      </c>
      <c r="AA214" s="34">
        <f t="shared" si="448"/>
        <v>2016511.2807339453</v>
      </c>
      <c r="AB214" s="34">
        <f t="shared" si="448"/>
        <v>1612961.8495412846</v>
      </c>
      <c r="AC214" s="34">
        <f t="shared" si="448"/>
        <v>1612961.8495412846</v>
      </c>
      <c r="AD214" s="34">
        <f t="shared" si="448"/>
        <v>1451110.4733944957</v>
      </c>
      <c r="AE214" s="34">
        <f t="shared" si="448"/>
        <v>919644.50458715612</v>
      </c>
      <c r="AF214" s="34">
        <f t="shared" si="448"/>
        <v>796610.48348623863</v>
      </c>
      <c r="AJ214" s="34">
        <f t="shared" ref="AJ214:AU214" si="449">AJ212-AJ211</f>
        <v>1120167.5695412846</v>
      </c>
      <c r="AK214" s="34">
        <f t="shared" si="449"/>
        <v>1826114.7168807341</v>
      </c>
      <c r="AL214" s="34">
        <f t="shared" si="449"/>
        <v>1586153.8666055044</v>
      </c>
      <c r="AM214" s="34">
        <f t="shared" si="449"/>
        <v>1939750.5680733949</v>
      </c>
      <c r="AN214" s="34">
        <f t="shared" si="449"/>
        <v>2490595.5416513765</v>
      </c>
      <c r="AO214" s="34">
        <f t="shared" si="449"/>
        <v>2433947.5600000005</v>
      </c>
      <c r="AP214" s="34">
        <f t="shared" si="449"/>
        <v>2122836.8447706425</v>
      </c>
      <c r="AQ214" s="34">
        <f t="shared" si="449"/>
        <v>1699109.9420183492</v>
      </c>
      <c r="AR214" s="34">
        <f t="shared" si="449"/>
        <v>1699109.9420183492</v>
      </c>
      <c r="AS214" s="34">
        <f t="shared" si="449"/>
        <v>1529165.9970642205</v>
      </c>
      <c r="AT214" s="34">
        <f t="shared" si="449"/>
        <v>971126.72981651383</v>
      </c>
      <c r="AU214" s="34">
        <f t="shared" si="449"/>
        <v>841941.00766055065</v>
      </c>
      <c r="AY214" s="34">
        <f t="shared" ref="AY214:BJ214" si="450">AY212-AY211</f>
        <v>1181675.9480183488</v>
      </c>
      <c r="AZ214" s="34">
        <f t="shared" si="450"/>
        <v>1922920.4527247704</v>
      </c>
      <c r="BA214" s="34">
        <f t="shared" si="450"/>
        <v>1670961.5599357798</v>
      </c>
      <c r="BB214" s="34">
        <f t="shared" si="450"/>
        <v>2042238.0964770648</v>
      </c>
      <c r="BC214" s="34">
        <f t="shared" si="450"/>
        <v>2620625.318733946</v>
      </c>
      <c r="BD214" s="34">
        <f t="shared" si="450"/>
        <v>2561144.938000001</v>
      </c>
      <c r="BE214" s="34">
        <f t="shared" si="450"/>
        <v>2234478.6870091753</v>
      </c>
      <c r="BF214" s="34">
        <f t="shared" si="450"/>
        <v>1789565.4391192663</v>
      </c>
      <c r="BG214" s="34">
        <f t="shared" si="450"/>
        <v>1789565.4391192663</v>
      </c>
      <c r="BH214" s="34">
        <f t="shared" si="450"/>
        <v>1611124.2969174315</v>
      </c>
      <c r="BI214" s="34">
        <f t="shared" si="450"/>
        <v>1025183.0663073396</v>
      </c>
      <c r="BJ214" s="34">
        <f t="shared" si="450"/>
        <v>889538.05804357817</v>
      </c>
      <c r="BN214" s="34">
        <f t="shared" ref="BN214:BY214" si="451">BN212-BN211</f>
        <v>1246259.7454192662</v>
      </c>
      <c r="BO214" s="34">
        <f t="shared" si="451"/>
        <v>2024566.4753610087</v>
      </c>
      <c r="BP214" s="34">
        <f t="shared" si="451"/>
        <v>1760009.6379325688</v>
      </c>
      <c r="BQ214" s="34">
        <f t="shared" si="451"/>
        <v>2149850.0013009179</v>
      </c>
      <c r="BR214" s="34">
        <f t="shared" si="451"/>
        <v>2757156.5846706433</v>
      </c>
      <c r="BS214" s="34">
        <f t="shared" si="451"/>
        <v>2694702.1849000012</v>
      </c>
      <c r="BT214" s="34">
        <f t="shared" si="451"/>
        <v>2351702.6213596337</v>
      </c>
      <c r="BU214" s="34">
        <f t="shared" si="451"/>
        <v>1884543.71107523</v>
      </c>
      <c r="BV214" s="34">
        <f t="shared" si="451"/>
        <v>1884543.71107523</v>
      </c>
      <c r="BW214" s="34">
        <f t="shared" si="451"/>
        <v>1697180.5117633033</v>
      </c>
      <c r="BX214" s="34">
        <f t="shared" si="451"/>
        <v>1081942.219622707</v>
      </c>
      <c r="BY214" s="34">
        <f t="shared" si="451"/>
        <v>939514.96094575711</v>
      </c>
      <c r="CC214" s="34">
        <f t="shared" ref="CC214:CN214" si="452">CC212-CC211</f>
        <v>1314072.7326902295</v>
      </c>
      <c r="CD214" s="34">
        <f t="shared" si="452"/>
        <v>2131294.79912906</v>
      </c>
      <c r="CE214" s="34">
        <f t="shared" si="452"/>
        <v>1853510.1198291976</v>
      </c>
      <c r="CF214" s="34">
        <f t="shared" si="452"/>
        <v>2262842.5013659643</v>
      </c>
      <c r="CG214" s="34">
        <f t="shared" si="452"/>
        <v>2900514.4139041756</v>
      </c>
      <c r="CH214" s="34">
        <f t="shared" si="452"/>
        <v>2834937.2941450011</v>
      </c>
      <c r="CI214" s="34">
        <f t="shared" si="452"/>
        <v>2474787.7524276162</v>
      </c>
      <c r="CJ214" s="34">
        <f t="shared" si="452"/>
        <v>1984270.8966289912</v>
      </c>
      <c r="CK214" s="34">
        <f t="shared" si="452"/>
        <v>1984270.8966289912</v>
      </c>
      <c r="CL214" s="34">
        <f t="shared" si="452"/>
        <v>1787539.5373514683</v>
      </c>
      <c r="CM214" s="34">
        <f t="shared" si="452"/>
        <v>1141539.3306038422</v>
      </c>
      <c r="CN214" s="34">
        <f t="shared" si="452"/>
        <v>709352.81206772977</v>
      </c>
    </row>
    <row r="215" spans="1:94" s="32" customFormat="1" x14ac:dyDescent="0.35"/>
    <row r="216" spans="1:94" s="32" customFormat="1" x14ac:dyDescent="0.35">
      <c r="A216" s="32" t="s">
        <v>211</v>
      </c>
      <c r="C216" s="32">
        <f t="shared" ref="C216:D216" si="453">IF(C211&gt;0,IF(C214&gt;0,C211,C212),0)</f>
        <v>0</v>
      </c>
      <c r="D216" s="32">
        <f t="shared" si="453"/>
        <v>0</v>
      </c>
      <c r="F216" s="32">
        <f t="shared" ref="F216:Q216" si="454">IF(F211&gt;0,IF(F214&gt;0,F211,F212),0)</f>
        <v>0</v>
      </c>
      <c r="G216" s="32">
        <f t="shared" si="454"/>
        <v>0</v>
      </c>
      <c r="H216" s="32">
        <f t="shared" si="454"/>
        <v>0</v>
      </c>
      <c r="I216" s="32">
        <f t="shared" si="454"/>
        <v>95991.933650001418</v>
      </c>
      <c r="J216" s="32">
        <f t="shared" si="454"/>
        <v>120329.77055000141</v>
      </c>
      <c r="K216" s="32">
        <f t="shared" si="454"/>
        <v>0</v>
      </c>
      <c r="L216" s="32">
        <f t="shared" si="454"/>
        <v>0</v>
      </c>
      <c r="M216" s="32">
        <f t="shared" si="454"/>
        <v>0</v>
      </c>
      <c r="N216" s="32">
        <f t="shared" si="454"/>
        <v>0</v>
      </c>
      <c r="O216" s="32">
        <f t="shared" si="454"/>
        <v>0</v>
      </c>
      <c r="P216" s="32">
        <f t="shared" si="454"/>
        <v>0</v>
      </c>
      <c r="Q216" s="32">
        <f t="shared" si="454"/>
        <v>339059.09221330471</v>
      </c>
      <c r="S216" s="32">
        <f>Q216</f>
        <v>339059.09221330471</v>
      </c>
      <c r="U216" s="32">
        <f t="shared" ref="U216:AF216" si="455">IF(U211&gt;0,IF(U214&gt;0,U211,U212),0)</f>
        <v>0</v>
      </c>
      <c r="V216" s="32">
        <f t="shared" si="455"/>
        <v>0</v>
      </c>
      <c r="W216" s="32">
        <f t="shared" si="455"/>
        <v>0</v>
      </c>
      <c r="X216" s="32">
        <f t="shared" si="455"/>
        <v>0</v>
      </c>
      <c r="Y216" s="32">
        <f t="shared" si="455"/>
        <v>0</v>
      </c>
      <c r="Z216" s="32">
        <f t="shared" si="455"/>
        <v>0</v>
      </c>
      <c r="AA216" s="32">
        <f t="shared" si="455"/>
        <v>0</v>
      </c>
      <c r="AB216" s="32">
        <f t="shared" si="455"/>
        <v>0</v>
      </c>
      <c r="AC216" s="32">
        <f t="shared" si="455"/>
        <v>0</v>
      </c>
      <c r="AD216" s="32">
        <f t="shared" si="455"/>
        <v>0</v>
      </c>
      <c r="AE216" s="32">
        <f t="shared" si="455"/>
        <v>0</v>
      </c>
      <c r="AF216" s="32">
        <f t="shared" si="455"/>
        <v>0</v>
      </c>
      <c r="AH216" s="32">
        <f>AF216</f>
        <v>0</v>
      </c>
      <c r="AJ216" s="32">
        <f t="shared" ref="AJ216:AU216" si="456">IF(AJ211&gt;0,IF(AJ214&gt;0,AJ211,AJ212),0)</f>
        <v>0</v>
      </c>
      <c r="AK216" s="32">
        <f t="shared" si="456"/>
        <v>0</v>
      </c>
      <c r="AL216" s="32">
        <f t="shared" si="456"/>
        <v>0</v>
      </c>
      <c r="AM216" s="32">
        <f t="shared" si="456"/>
        <v>0</v>
      </c>
      <c r="AN216" s="32">
        <f t="shared" si="456"/>
        <v>0</v>
      </c>
      <c r="AO216" s="32">
        <f t="shared" si="456"/>
        <v>0</v>
      </c>
      <c r="AP216" s="32">
        <f t="shared" si="456"/>
        <v>0</v>
      </c>
      <c r="AQ216" s="32">
        <f t="shared" si="456"/>
        <v>0</v>
      </c>
      <c r="AR216" s="32">
        <f t="shared" si="456"/>
        <v>0</v>
      </c>
      <c r="AS216" s="32">
        <f t="shared" si="456"/>
        <v>0</v>
      </c>
      <c r="AT216" s="32">
        <f t="shared" si="456"/>
        <v>0</v>
      </c>
      <c r="AU216" s="32">
        <f t="shared" si="456"/>
        <v>0</v>
      </c>
      <c r="AW216" s="32">
        <f>AU216</f>
        <v>0</v>
      </c>
      <c r="AY216" s="32">
        <f t="shared" ref="AY216:BJ216" si="457">IF(AY211&gt;0,IF(AY214&gt;0,AY211,AY212),0)</f>
        <v>0</v>
      </c>
      <c r="AZ216" s="32">
        <f t="shared" si="457"/>
        <v>0</v>
      </c>
      <c r="BA216" s="32">
        <f t="shared" si="457"/>
        <v>0</v>
      </c>
      <c r="BB216" s="32">
        <f t="shared" si="457"/>
        <v>0</v>
      </c>
      <c r="BC216" s="32">
        <f t="shared" si="457"/>
        <v>0</v>
      </c>
      <c r="BD216" s="32">
        <f t="shared" si="457"/>
        <v>0</v>
      </c>
      <c r="BE216" s="32">
        <f t="shared" si="457"/>
        <v>0</v>
      </c>
      <c r="BF216" s="32">
        <f t="shared" si="457"/>
        <v>0</v>
      </c>
      <c r="BG216" s="32">
        <f t="shared" si="457"/>
        <v>0</v>
      </c>
      <c r="BH216" s="32">
        <f t="shared" si="457"/>
        <v>0</v>
      </c>
      <c r="BI216" s="32">
        <f t="shared" si="457"/>
        <v>0</v>
      </c>
      <c r="BJ216" s="32">
        <f t="shared" si="457"/>
        <v>0</v>
      </c>
      <c r="BL216" s="32">
        <f>BJ216</f>
        <v>0</v>
      </c>
      <c r="BN216" s="32">
        <f t="shared" ref="BN216:BY216" si="458">IF(BN211&gt;0,IF(BN214&gt;0,BN211,BN212),0)</f>
        <v>0</v>
      </c>
      <c r="BO216" s="32">
        <f t="shared" si="458"/>
        <v>0</v>
      </c>
      <c r="BP216" s="32">
        <f t="shared" si="458"/>
        <v>0</v>
      </c>
      <c r="BQ216" s="32">
        <f t="shared" si="458"/>
        <v>0</v>
      </c>
      <c r="BR216" s="32">
        <f t="shared" si="458"/>
        <v>0</v>
      </c>
      <c r="BS216" s="32">
        <f t="shared" si="458"/>
        <v>0</v>
      </c>
      <c r="BT216" s="32">
        <f t="shared" si="458"/>
        <v>0</v>
      </c>
      <c r="BU216" s="32">
        <f t="shared" si="458"/>
        <v>0</v>
      </c>
      <c r="BV216" s="32">
        <f t="shared" si="458"/>
        <v>0</v>
      </c>
      <c r="BW216" s="32">
        <f t="shared" si="458"/>
        <v>0</v>
      </c>
      <c r="BX216" s="32">
        <f t="shared" si="458"/>
        <v>0</v>
      </c>
      <c r="BY216" s="32">
        <f t="shared" si="458"/>
        <v>0</v>
      </c>
      <c r="CA216" s="32">
        <f>BY216</f>
        <v>0</v>
      </c>
      <c r="CC216" s="32">
        <f t="shared" ref="CC216:CN216" si="459">IF(CC211&gt;0,IF(CC214&gt;0,CC211,CC212),0)</f>
        <v>0</v>
      </c>
      <c r="CD216" s="32">
        <f t="shared" si="459"/>
        <v>0</v>
      </c>
      <c r="CE216" s="32">
        <f t="shared" si="459"/>
        <v>0</v>
      </c>
      <c r="CF216" s="32">
        <f t="shared" si="459"/>
        <v>0</v>
      </c>
      <c r="CG216" s="32">
        <f t="shared" si="459"/>
        <v>0</v>
      </c>
      <c r="CH216" s="32">
        <f t="shared" si="459"/>
        <v>0</v>
      </c>
      <c r="CI216" s="32">
        <f t="shared" si="459"/>
        <v>0</v>
      </c>
      <c r="CJ216" s="32">
        <f t="shared" si="459"/>
        <v>0</v>
      </c>
      <c r="CK216" s="32">
        <f t="shared" si="459"/>
        <v>0</v>
      </c>
      <c r="CL216" s="32">
        <f t="shared" si="459"/>
        <v>0</v>
      </c>
      <c r="CM216" s="32">
        <f t="shared" si="459"/>
        <v>0</v>
      </c>
      <c r="CN216" s="32">
        <f t="shared" si="459"/>
        <v>0</v>
      </c>
      <c r="CP216" s="32">
        <f>CN216</f>
        <v>0</v>
      </c>
    </row>
    <row r="217" spans="1:94" s="33" customFormat="1" x14ac:dyDescent="0.35">
      <c r="A217" s="33" t="s">
        <v>212</v>
      </c>
      <c r="C217" s="33">
        <f t="shared" ref="C217:D217" si="460">IF(C214&lt;0,C214,C216+C209)</f>
        <v>4166238.6985416654</v>
      </c>
      <c r="D217" s="33">
        <f t="shared" si="460"/>
        <v>1975335.2504166653</v>
      </c>
      <c r="F217" s="33">
        <f t="shared" ref="F217:Q217" si="461">IF(F214&lt;0,F214,F216+F209)</f>
        <v>1344665.0340833319</v>
      </c>
      <c r="G217" s="33">
        <f t="shared" si="461"/>
        <v>308652.78954999871</v>
      </c>
      <c r="H217" s="33">
        <f t="shared" si="461"/>
        <v>512864.34674999909</v>
      </c>
      <c r="I217" s="33">
        <f t="shared" si="461"/>
        <v>0</v>
      </c>
      <c r="J217" s="33">
        <f t="shared" si="461"/>
        <v>0</v>
      </c>
      <c r="K217" s="33">
        <f t="shared" si="461"/>
        <v>739342.89814999863</v>
      </c>
      <c r="L217" s="33">
        <f t="shared" si="461"/>
        <v>646647.39994999859</v>
      </c>
      <c r="M217" s="33">
        <f t="shared" si="461"/>
        <v>723430.40904999862</v>
      </c>
      <c r="N217" s="33">
        <f t="shared" si="461"/>
        <v>722475.47044999851</v>
      </c>
      <c r="O217" s="33">
        <f t="shared" si="461"/>
        <v>1096050.8016499982</v>
      </c>
      <c r="P217" s="33">
        <f t="shared" si="461"/>
        <v>1159240.3264674293</v>
      </c>
      <c r="Q217" s="33">
        <f t="shared" si="461"/>
        <v>0</v>
      </c>
      <c r="S217" s="33">
        <f>Q217</f>
        <v>0</v>
      </c>
      <c r="U217" s="33">
        <f t="shared" ref="U217:AF217" si="462">IF(U214&lt;0,U214,U216+U209)</f>
        <v>11481415.67498662</v>
      </c>
      <c r="V217" s="33">
        <f t="shared" si="462"/>
        <v>12020934.559803056</v>
      </c>
      <c r="W217" s="33">
        <f t="shared" si="462"/>
        <v>12636668.212794723</v>
      </c>
      <c r="X217" s="33">
        <f t="shared" si="462"/>
        <v>12358976.865470793</v>
      </c>
      <c r="Y217" s="33">
        <f t="shared" si="462"/>
        <v>12715353.393371634</v>
      </c>
      <c r="Z217" s="33">
        <f t="shared" si="462"/>
        <v>14019836.859899998</v>
      </c>
      <c r="AA217" s="33">
        <f t="shared" si="462"/>
        <v>14865886.620409096</v>
      </c>
      <c r="AB217" s="33">
        <f t="shared" si="462"/>
        <v>15351745.884364983</v>
      </c>
      <c r="AC217" s="33">
        <f t="shared" si="462"/>
        <v>15732407.429611696</v>
      </c>
      <c r="AD217" s="33">
        <f t="shared" si="462"/>
        <v>16520297.10704373</v>
      </c>
      <c r="AE217" s="33">
        <f t="shared" si="462"/>
        <v>16997748.682753745</v>
      </c>
      <c r="AF217" s="33">
        <f t="shared" si="462"/>
        <v>16327721.157341743</v>
      </c>
      <c r="AH217" s="33">
        <f>AF217</f>
        <v>16327721.157341743</v>
      </c>
      <c r="AJ217" s="33">
        <f t="shared" ref="AJ217:AU217" si="463">IF(AJ214&lt;0,AJ214,AJ216+AJ209)</f>
        <v>15849473.700042199</v>
      </c>
      <c r="AK217" s="33">
        <f t="shared" si="463"/>
        <v>16435448.115003208</v>
      </c>
      <c r="AL217" s="33">
        <f t="shared" si="463"/>
        <v>17100503.719253208</v>
      </c>
      <c r="AM217" s="33">
        <f t="shared" si="463"/>
        <v>16827319.349051833</v>
      </c>
      <c r="AN217" s="33">
        <f t="shared" si="463"/>
        <v>17224408.446161468</v>
      </c>
      <c r="AO217" s="33">
        <f t="shared" si="463"/>
        <v>18612091.50355</v>
      </c>
      <c r="AP217" s="33">
        <f t="shared" si="463"/>
        <v>19518726.038963303</v>
      </c>
      <c r="AQ217" s="33">
        <f t="shared" si="463"/>
        <v>20047148.624630734</v>
      </c>
      <c r="AR217" s="33">
        <f t="shared" si="463"/>
        <v>20465651.791038532</v>
      </c>
      <c r="AS217" s="33">
        <f t="shared" si="463"/>
        <v>21311274.732750919</v>
      </c>
      <c r="AT217" s="33">
        <f t="shared" si="463"/>
        <v>21835961.111020185</v>
      </c>
      <c r="AU217" s="33">
        <f t="shared" si="463"/>
        <v>21151359.345146332</v>
      </c>
      <c r="AW217" s="33">
        <f>AU217</f>
        <v>21151359.345146332</v>
      </c>
      <c r="AY217" s="33">
        <f t="shared" ref="AY217:BJ217" si="464">IF(AY214&lt;0,AY214,AY216+AY209)</f>
        <v>20644029.97600681</v>
      </c>
      <c r="AZ217" s="33">
        <f t="shared" si="464"/>
        <v>21268699.972650871</v>
      </c>
      <c r="BA217" s="33">
        <f t="shared" si="464"/>
        <v>21975460.900753371</v>
      </c>
      <c r="BB217" s="33">
        <f t="shared" si="464"/>
        <v>21696926.131561927</v>
      </c>
      <c r="BC217" s="33">
        <f t="shared" si="464"/>
        <v>22126680.701372042</v>
      </c>
      <c r="BD217" s="33">
        <f t="shared" si="464"/>
        <v>23591640.604195002</v>
      </c>
      <c r="BE217" s="33">
        <f t="shared" si="464"/>
        <v>24551806.42828897</v>
      </c>
      <c r="BF217" s="33">
        <f t="shared" si="464"/>
        <v>25114837.776784774</v>
      </c>
      <c r="BG217" s="33">
        <f t="shared" si="464"/>
        <v>25562991.920442961</v>
      </c>
      <c r="BH217" s="33">
        <f t="shared" si="464"/>
        <v>26459152.064680967</v>
      </c>
      <c r="BI217" s="33">
        <f t="shared" si="464"/>
        <v>27023352.260668699</v>
      </c>
      <c r="BJ217" s="33">
        <f t="shared" si="464"/>
        <v>26313364.817341153</v>
      </c>
      <c r="BL217" s="33">
        <f>BJ217</f>
        <v>26313364.817341153</v>
      </c>
      <c r="BN217" s="33">
        <f t="shared" ref="BN217:BY217" si="465">IF(BN214&lt;0,BN214,BN216+BN209)</f>
        <v>25775499.44076965</v>
      </c>
      <c r="BO217" s="33">
        <f t="shared" si="465"/>
        <v>26440799.798180912</v>
      </c>
      <c r="BP217" s="33">
        <f t="shared" si="465"/>
        <v>27191351.316328537</v>
      </c>
      <c r="BQ217" s="33">
        <f t="shared" si="465"/>
        <v>26907198.628197517</v>
      </c>
      <c r="BR217" s="33">
        <f t="shared" si="465"/>
        <v>27371251.944343138</v>
      </c>
      <c r="BS217" s="33">
        <f t="shared" si="465"/>
        <v>28917352.534872245</v>
      </c>
      <c r="BT217" s="33">
        <f t="shared" si="465"/>
        <v>29933726.212080911</v>
      </c>
      <c r="BU217" s="33">
        <f t="shared" si="465"/>
        <v>30533096.761546504</v>
      </c>
      <c r="BV217" s="33">
        <f t="shared" si="465"/>
        <v>31012384.431317601</v>
      </c>
      <c r="BW217" s="33">
        <f t="shared" si="465"/>
        <v>31961608.638207506</v>
      </c>
      <c r="BX217" s="33">
        <f t="shared" si="465"/>
        <v>32567298.342799623</v>
      </c>
      <c r="BY217" s="33">
        <f t="shared" si="465"/>
        <v>31830655.938145701</v>
      </c>
      <c r="CA217" s="33">
        <f>BY217</f>
        <v>31830655.938145701</v>
      </c>
      <c r="CC217" s="33">
        <f t="shared" ref="CC217:CN217" si="466">IF(CC214&lt;0,CC214,CC216+CC209)</f>
        <v>31260727.753770635</v>
      </c>
      <c r="CD217" s="33">
        <f t="shared" si="466"/>
        <v>31968689.989987459</v>
      </c>
      <c r="CE217" s="33">
        <f t="shared" si="466"/>
        <v>32765221.627682466</v>
      </c>
      <c r="CF217" s="33">
        <f t="shared" si="466"/>
        <v>32475170.124664899</v>
      </c>
      <c r="CG217" s="33">
        <f t="shared" si="466"/>
        <v>32975237.124462802</v>
      </c>
      <c r="CH217" s="33">
        <f t="shared" si="466"/>
        <v>34606535.437083364</v>
      </c>
      <c r="CI217" s="33">
        <f t="shared" si="466"/>
        <v>35681927.360062465</v>
      </c>
      <c r="CJ217" s="33">
        <f t="shared" si="466"/>
        <v>36319454.070546336</v>
      </c>
      <c r="CK217" s="33">
        <f t="shared" si="466"/>
        <v>36831431.942735985</v>
      </c>
      <c r="CL217" s="33">
        <f t="shared" si="466"/>
        <v>37836373.415410385</v>
      </c>
      <c r="CM217" s="33">
        <f t="shared" si="466"/>
        <v>39050902.897887737</v>
      </c>
      <c r="CN217" s="33">
        <f t="shared" si="466"/>
        <v>39505680.34728951</v>
      </c>
      <c r="CP217" s="33">
        <f>CN217</f>
        <v>39505680.34728951</v>
      </c>
    </row>
    <row r="218" spans="1:94" s="29" customFormat="1" x14ac:dyDescent="0.35">
      <c r="C218" s="32"/>
      <c r="D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S218" s="32"/>
      <c r="T218" s="32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F218" s="32"/>
      <c r="AH218" s="32"/>
      <c r="AJ218" s="32"/>
      <c r="AK218" s="32"/>
      <c r="AL218" s="32"/>
      <c r="AM218" s="32"/>
      <c r="AN218" s="32"/>
      <c r="AO218" s="32"/>
      <c r="AP218" s="32"/>
      <c r="AQ218" s="32"/>
      <c r="AR218" s="32"/>
      <c r="AS218" s="32"/>
      <c r="AT218" s="32"/>
      <c r="AU218" s="32"/>
      <c r="AW218" s="32"/>
      <c r="AY218" s="32"/>
      <c r="AZ218" s="32"/>
      <c r="BA218" s="32"/>
      <c r="BB218" s="32"/>
      <c r="BC218" s="32"/>
      <c r="BD218" s="32"/>
      <c r="BE218" s="32"/>
      <c r="BF218" s="32"/>
      <c r="BG218" s="32"/>
      <c r="BH218" s="32"/>
      <c r="BI218" s="32"/>
      <c r="BJ218" s="32"/>
      <c r="BL218" s="32"/>
      <c r="BN218" s="32"/>
      <c r="BO218" s="32"/>
      <c r="BP218" s="32"/>
      <c r="BQ218" s="32"/>
      <c r="BR218" s="32"/>
      <c r="BS218" s="32"/>
      <c r="BT218" s="32"/>
      <c r="BU218" s="32"/>
      <c r="BV218" s="32"/>
      <c r="BW218" s="32"/>
      <c r="BX218" s="32"/>
      <c r="BY218" s="32"/>
      <c r="CA218" s="32"/>
      <c r="CC218" s="32"/>
      <c r="CD218" s="32"/>
      <c r="CE218" s="32"/>
      <c r="CF218" s="32"/>
      <c r="CG218" s="32"/>
      <c r="CH218" s="32"/>
      <c r="CI218" s="32"/>
      <c r="CJ218" s="32"/>
      <c r="CK218" s="32"/>
      <c r="CL218" s="32"/>
      <c r="CM218" s="32"/>
      <c r="CN218" s="32"/>
      <c r="CP218" s="32"/>
    </row>
    <row r="219" spans="1:94" x14ac:dyDescent="0.35">
      <c r="A219" s="38" t="s">
        <v>171</v>
      </c>
      <c r="S219" s="96"/>
    </row>
    <row r="220" spans="1:94" x14ac:dyDescent="0.35">
      <c r="A220" s="58" t="s">
        <v>20</v>
      </c>
      <c r="B220" s="47"/>
      <c r="C220" s="55"/>
      <c r="D220" s="55">
        <f>C12-D12</f>
        <v>50000</v>
      </c>
      <c r="F220" s="55">
        <f>D12-F12</f>
        <v>58500</v>
      </c>
      <c r="G220" s="55">
        <f t="shared" ref="G220:Q220" si="467">F12-G12</f>
        <v>-940500</v>
      </c>
      <c r="H220" s="55">
        <f t="shared" si="467"/>
        <v>346500</v>
      </c>
      <c r="I220" s="55">
        <f t="shared" si="467"/>
        <v>-198000</v>
      </c>
      <c r="J220" s="55">
        <f t="shared" si="467"/>
        <v>-643500</v>
      </c>
      <c r="K220" s="55">
        <f t="shared" si="467"/>
        <v>0</v>
      </c>
      <c r="L220" s="55">
        <f t="shared" si="467"/>
        <v>198000</v>
      </c>
      <c r="M220" s="55">
        <f t="shared" si="467"/>
        <v>495000</v>
      </c>
      <c r="N220" s="55">
        <f t="shared" si="467"/>
        <v>0</v>
      </c>
      <c r="O220" s="55">
        <f t="shared" si="467"/>
        <v>0</v>
      </c>
      <c r="P220" s="55">
        <f t="shared" si="467"/>
        <v>594000</v>
      </c>
      <c r="Q220" s="55">
        <f t="shared" si="467"/>
        <v>173250</v>
      </c>
      <c r="S220" s="55"/>
      <c r="T220" s="55"/>
      <c r="U220" s="55">
        <f>S12-U12</f>
        <v>-100407.79816513765</v>
      </c>
      <c r="V220" s="55">
        <f t="shared" ref="V220:AF220" si="468">U12-V12</f>
        <v>-1025058.7155963304</v>
      </c>
      <c r="W220" s="55">
        <f t="shared" si="468"/>
        <v>377653.21100917435</v>
      </c>
      <c r="X220" s="55">
        <f t="shared" si="468"/>
        <v>-215801.83486238564</v>
      </c>
      <c r="Y220" s="55">
        <f t="shared" si="468"/>
        <v>-701355.96330275224</v>
      </c>
      <c r="Z220" s="55">
        <f t="shared" si="468"/>
        <v>0</v>
      </c>
      <c r="AA220" s="55">
        <f t="shared" si="468"/>
        <v>215801.83486238541</v>
      </c>
      <c r="AB220" s="55">
        <f t="shared" si="468"/>
        <v>539504.58715596329</v>
      </c>
      <c r="AC220" s="55">
        <f t="shared" si="468"/>
        <v>0</v>
      </c>
      <c r="AD220" s="55">
        <f t="shared" si="468"/>
        <v>0</v>
      </c>
      <c r="AE220" s="55">
        <f t="shared" si="468"/>
        <v>647405.504587156</v>
      </c>
      <c r="AF220" s="55">
        <f t="shared" si="468"/>
        <v>188826.60550458718</v>
      </c>
      <c r="AH220" s="55"/>
      <c r="AJ220" s="55">
        <f>AH12-AJ12</f>
        <v>-72833.119266054942</v>
      </c>
      <c r="AK220" s="55">
        <f t="shared" ref="AK220:AU220" si="469">AJ12-AK12</f>
        <v>-1076311.6513761468</v>
      </c>
      <c r="AL220" s="55">
        <f t="shared" si="469"/>
        <v>396535.87155963317</v>
      </c>
      <c r="AM220" s="55">
        <f t="shared" si="469"/>
        <v>-226591.92660550494</v>
      </c>
      <c r="AN220" s="55">
        <f t="shared" si="469"/>
        <v>-736423.76146789035</v>
      </c>
      <c r="AO220" s="55">
        <f t="shared" si="469"/>
        <v>0</v>
      </c>
      <c r="AP220" s="55">
        <f t="shared" si="469"/>
        <v>226591.92660550494</v>
      </c>
      <c r="AQ220" s="55">
        <f t="shared" si="469"/>
        <v>566479.81651376141</v>
      </c>
      <c r="AR220" s="55">
        <f t="shared" si="469"/>
        <v>0</v>
      </c>
      <c r="AS220" s="55">
        <f t="shared" si="469"/>
        <v>0</v>
      </c>
      <c r="AT220" s="55">
        <f t="shared" si="469"/>
        <v>679775.77981651411</v>
      </c>
      <c r="AU220" s="55">
        <f t="shared" si="469"/>
        <v>198267.93577981647</v>
      </c>
      <c r="AW220" s="55"/>
      <c r="AY220" s="55">
        <f>AW12-AY12</f>
        <v>-76474.775229357881</v>
      </c>
      <c r="AZ220" s="55">
        <f t="shared" ref="AZ220:BJ220" si="470">AY12-AZ12</f>
        <v>-1130127.2339449539</v>
      </c>
      <c r="BA220" s="55">
        <f t="shared" si="470"/>
        <v>416362.66513761459</v>
      </c>
      <c r="BB220" s="55">
        <f t="shared" si="470"/>
        <v>-237921.52293578023</v>
      </c>
      <c r="BC220" s="55">
        <f t="shared" si="470"/>
        <v>-773244.9495412847</v>
      </c>
      <c r="BD220" s="55">
        <f t="shared" si="470"/>
        <v>0</v>
      </c>
      <c r="BE220" s="55">
        <f t="shared" si="470"/>
        <v>237921.52293577977</v>
      </c>
      <c r="BF220" s="55">
        <f t="shared" si="470"/>
        <v>594803.80733945011</v>
      </c>
      <c r="BG220" s="55">
        <f t="shared" si="470"/>
        <v>0</v>
      </c>
      <c r="BH220" s="55">
        <f t="shared" si="470"/>
        <v>0</v>
      </c>
      <c r="BI220" s="55">
        <f t="shared" si="470"/>
        <v>713764.56880733953</v>
      </c>
      <c r="BJ220" s="55">
        <f t="shared" si="470"/>
        <v>208181.33256880729</v>
      </c>
      <c r="BL220" s="55"/>
      <c r="BN220" s="55">
        <f>BL12-BN12</f>
        <v>-80298.513990825741</v>
      </c>
      <c r="BO220" s="55">
        <f t="shared" ref="BO220:BY220" si="471">BN12-BO12</f>
        <v>-1186633.5956422016</v>
      </c>
      <c r="BP220" s="55">
        <f t="shared" si="471"/>
        <v>437180.79839449539</v>
      </c>
      <c r="BQ220" s="55">
        <f t="shared" si="471"/>
        <v>-249817.59908256936</v>
      </c>
      <c r="BR220" s="55">
        <f t="shared" si="471"/>
        <v>-811907.19701834908</v>
      </c>
      <c r="BS220" s="55">
        <f t="shared" si="471"/>
        <v>0</v>
      </c>
      <c r="BT220" s="55">
        <f t="shared" si="471"/>
        <v>249817.59908256913</v>
      </c>
      <c r="BU220" s="55">
        <f t="shared" si="471"/>
        <v>624543.99770642212</v>
      </c>
      <c r="BV220" s="55">
        <f t="shared" si="471"/>
        <v>0</v>
      </c>
      <c r="BW220" s="55">
        <f t="shared" si="471"/>
        <v>0</v>
      </c>
      <c r="BX220" s="55">
        <f t="shared" si="471"/>
        <v>749452.79724770668</v>
      </c>
      <c r="BY220" s="55">
        <f t="shared" si="471"/>
        <v>218590.39919724781</v>
      </c>
      <c r="CA220" s="55"/>
      <c r="CC220" s="55">
        <f>CA12-CC12</f>
        <v>-84313.439690366853</v>
      </c>
      <c r="CD220" s="55">
        <f t="shared" ref="CD220:CN220" si="472">CC12-CD12</f>
        <v>-1245965.2754243121</v>
      </c>
      <c r="CE220" s="55">
        <f t="shared" si="472"/>
        <v>459039.83831422031</v>
      </c>
      <c r="CF220" s="55">
        <f t="shared" si="472"/>
        <v>-262308.47903669812</v>
      </c>
      <c r="CG220" s="55">
        <f t="shared" si="472"/>
        <v>-852502.55686926609</v>
      </c>
      <c r="CH220" s="55">
        <f t="shared" si="472"/>
        <v>0</v>
      </c>
      <c r="CI220" s="55">
        <f t="shared" si="472"/>
        <v>262308.47903669719</v>
      </c>
      <c r="CJ220" s="55">
        <f t="shared" si="472"/>
        <v>655771.1975917439</v>
      </c>
      <c r="CK220" s="55">
        <f t="shared" si="472"/>
        <v>0</v>
      </c>
      <c r="CL220" s="55">
        <f t="shared" si="472"/>
        <v>0</v>
      </c>
      <c r="CM220" s="55">
        <f t="shared" si="472"/>
        <v>786925.43711009179</v>
      </c>
      <c r="CN220" s="55">
        <f t="shared" si="472"/>
        <v>229519.91915710992</v>
      </c>
      <c r="CP220" s="55"/>
    </row>
    <row r="221" spans="1:94" x14ac:dyDescent="0.35">
      <c r="A221" s="58" t="s">
        <v>2</v>
      </c>
      <c r="B221" s="47"/>
      <c r="C221" s="55"/>
      <c r="D221" s="55">
        <f>C13-D13</f>
        <v>-250000</v>
      </c>
      <c r="F221" s="55">
        <f>D13-F13</f>
        <v>141250</v>
      </c>
      <c r="G221" s="55">
        <f t="shared" ref="G221:Q221" si="473">F13-G13</f>
        <v>74250</v>
      </c>
      <c r="H221" s="55">
        <f t="shared" si="473"/>
        <v>-420750</v>
      </c>
      <c r="I221" s="55">
        <f t="shared" si="473"/>
        <v>-321750</v>
      </c>
      <c r="J221" s="55">
        <f t="shared" si="473"/>
        <v>119000</v>
      </c>
      <c r="K221" s="55">
        <f t="shared" si="473"/>
        <v>366500</v>
      </c>
      <c r="L221" s="55">
        <f t="shared" si="473"/>
        <v>247500</v>
      </c>
      <c r="M221" s="55">
        <f t="shared" si="473"/>
        <v>0</v>
      </c>
      <c r="N221" s="55">
        <f t="shared" si="473"/>
        <v>297000</v>
      </c>
      <c r="O221" s="55">
        <f t="shared" si="473"/>
        <v>383625</v>
      </c>
      <c r="P221" s="55">
        <f t="shared" si="473"/>
        <v>36421.100917431177</v>
      </c>
      <c r="Q221" s="55">
        <f t="shared" si="473"/>
        <v>-562733.256880734</v>
      </c>
      <c r="S221" s="55"/>
      <c r="T221" s="55"/>
      <c r="U221" s="55">
        <f>Q13-U13</f>
        <v>-323702.75229357812</v>
      </c>
      <c r="V221" s="55">
        <f t="shared" ref="V221:AF221" si="474">U13-V13</f>
        <v>80925.688073394354</v>
      </c>
      <c r="W221" s="55">
        <f t="shared" si="474"/>
        <v>-458578.89908256894</v>
      </c>
      <c r="X221" s="55">
        <f t="shared" si="474"/>
        <v>-350677.981651376</v>
      </c>
      <c r="Y221" s="55">
        <f t="shared" si="474"/>
        <v>107900.91743119247</v>
      </c>
      <c r="Z221" s="55">
        <f t="shared" si="474"/>
        <v>377653.21100917459</v>
      </c>
      <c r="AA221" s="55">
        <f t="shared" si="474"/>
        <v>269752.29357798165</v>
      </c>
      <c r="AB221" s="55">
        <f t="shared" si="474"/>
        <v>0</v>
      </c>
      <c r="AC221" s="55">
        <f t="shared" si="474"/>
        <v>323702.75229357788</v>
      </c>
      <c r="AD221" s="55">
        <f t="shared" si="474"/>
        <v>418116.05504587176</v>
      </c>
      <c r="AE221" s="55">
        <f t="shared" si="474"/>
        <v>57996.743119266117</v>
      </c>
      <c r="AF221" s="55">
        <f t="shared" si="474"/>
        <v>-574572.38532110094</v>
      </c>
      <c r="AH221" s="55"/>
      <c r="AJ221" s="55">
        <f>AH13-AJ13</f>
        <v>-339887.88990825671</v>
      </c>
      <c r="AK221" s="55">
        <f t="shared" ref="AK221:AU221" si="475">AJ13-AK13</f>
        <v>84971.972477064002</v>
      </c>
      <c r="AL221" s="55">
        <f t="shared" si="475"/>
        <v>-481507.84403669741</v>
      </c>
      <c r="AM221" s="55">
        <f t="shared" si="475"/>
        <v>-368211.88073394541</v>
      </c>
      <c r="AN221" s="55">
        <f t="shared" si="475"/>
        <v>113295.96330275247</v>
      </c>
      <c r="AO221" s="55">
        <f t="shared" si="475"/>
        <v>396535.87155963317</v>
      </c>
      <c r="AP221" s="55">
        <f t="shared" si="475"/>
        <v>283239.90825688071</v>
      </c>
      <c r="AQ221" s="55">
        <f t="shared" si="475"/>
        <v>0</v>
      </c>
      <c r="AR221" s="55">
        <f t="shared" si="475"/>
        <v>339887.88990825694</v>
      </c>
      <c r="AS221" s="55">
        <f t="shared" si="475"/>
        <v>439021.85779816541</v>
      </c>
      <c r="AT221" s="55">
        <f t="shared" si="475"/>
        <v>60896.580275229295</v>
      </c>
      <c r="AU221" s="55">
        <f t="shared" si="475"/>
        <v>-603301.00458715588</v>
      </c>
      <c r="AW221" s="55"/>
      <c r="AY221" s="55">
        <f>AW13-AY13</f>
        <v>-356882.28440366965</v>
      </c>
      <c r="AZ221" s="55">
        <f t="shared" ref="AZ221:BJ221" si="476">AY13-AZ13</f>
        <v>89220.571100917179</v>
      </c>
      <c r="BA221" s="55">
        <f t="shared" si="476"/>
        <v>-505583.23623853247</v>
      </c>
      <c r="BB221" s="55">
        <f t="shared" si="476"/>
        <v>-386622.47477064235</v>
      </c>
      <c r="BC221" s="55">
        <f t="shared" si="476"/>
        <v>118960.76146788988</v>
      </c>
      <c r="BD221" s="55">
        <f t="shared" si="476"/>
        <v>416362.66513761505</v>
      </c>
      <c r="BE221" s="55">
        <f t="shared" si="476"/>
        <v>297401.90366972494</v>
      </c>
      <c r="BF221" s="55">
        <f t="shared" si="476"/>
        <v>0</v>
      </c>
      <c r="BG221" s="55">
        <f t="shared" si="476"/>
        <v>356882.28440366988</v>
      </c>
      <c r="BH221" s="55">
        <f t="shared" si="476"/>
        <v>460972.9506880733</v>
      </c>
      <c r="BI221" s="55">
        <f t="shared" si="476"/>
        <v>63941.409288990777</v>
      </c>
      <c r="BJ221" s="55">
        <f t="shared" si="476"/>
        <v>-633466.05481651367</v>
      </c>
      <c r="BL221" s="55"/>
      <c r="BN221" s="55">
        <f>BL13-BN13</f>
        <v>-374726.39862385299</v>
      </c>
      <c r="BO221" s="55">
        <f t="shared" ref="BO221:BY221" si="477">BN13-BO13</f>
        <v>93681.599655963015</v>
      </c>
      <c r="BP221" s="55">
        <f t="shared" si="477"/>
        <v>-530862.3980504591</v>
      </c>
      <c r="BQ221" s="55">
        <f t="shared" si="477"/>
        <v>-405953.59850917477</v>
      </c>
      <c r="BR221" s="55">
        <f t="shared" si="477"/>
        <v>124908.79954128433</v>
      </c>
      <c r="BS221" s="55">
        <f t="shared" si="477"/>
        <v>437180.79839449562</v>
      </c>
      <c r="BT221" s="55">
        <f t="shared" si="477"/>
        <v>312271.99885321129</v>
      </c>
      <c r="BU221" s="55">
        <f t="shared" si="477"/>
        <v>0</v>
      </c>
      <c r="BV221" s="55">
        <f t="shared" si="477"/>
        <v>374726.39862385346</v>
      </c>
      <c r="BW221" s="55">
        <f t="shared" si="477"/>
        <v>484021.59822247713</v>
      </c>
      <c r="BX221" s="55">
        <f t="shared" si="477"/>
        <v>67138.479753440479</v>
      </c>
      <c r="BY221" s="55">
        <f t="shared" si="477"/>
        <v>-665139.35755733959</v>
      </c>
      <c r="CA221" s="55"/>
      <c r="CC221" s="55">
        <f>CA13-CC13</f>
        <v>-393462.71855504578</v>
      </c>
      <c r="CD221" s="55">
        <f t="shared" ref="CD221:CN221" si="478">CC13-CD13</f>
        <v>98365.679638761096</v>
      </c>
      <c r="CE221" s="55">
        <f t="shared" si="478"/>
        <v>-557405.51795298234</v>
      </c>
      <c r="CF221" s="55">
        <f t="shared" si="478"/>
        <v>-426251.27843463281</v>
      </c>
      <c r="CG221" s="55">
        <f t="shared" si="478"/>
        <v>131154.23951834859</v>
      </c>
      <c r="CH221" s="55">
        <f t="shared" si="478"/>
        <v>459039.83831422031</v>
      </c>
      <c r="CI221" s="55">
        <f t="shared" si="478"/>
        <v>327885.59879587218</v>
      </c>
      <c r="CJ221" s="55">
        <f t="shared" si="478"/>
        <v>0</v>
      </c>
      <c r="CK221" s="55">
        <f t="shared" si="478"/>
        <v>393462.71855504578</v>
      </c>
      <c r="CL221" s="55">
        <f t="shared" si="478"/>
        <v>508222.67813360086</v>
      </c>
      <c r="CM221" s="55">
        <f t="shared" si="478"/>
        <v>635771.19759174343</v>
      </c>
      <c r="CN221" s="55">
        <f t="shared" si="478"/>
        <v>521011.23801318835</v>
      </c>
      <c r="CP221" s="55"/>
    </row>
    <row r="222" spans="1:94" s="47" customFormat="1" x14ac:dyDescent="0.35">
      <c r="A222" s="47" t="s">
        <v>278</v>
      </c>
      <c r="D222" s="55">
        <f>C15-D15</f>
        <v>885000</v>
      </c>
      <c r="F222" s="55">
        <f>D15-F15</f>
        <v>-35000</v>
      </c>
      <c r="G222" s="55">
        <f t="shared" ref="G222:Q222" si="479">F15-G15</f>
        <v>0</v>
      </c>
      <c r="H222" s="55">
        <f t="shared" si="479"/>
        <v>0</v>
      </c>
      <c r="I222" s="55">
        <f t="shared" si="479"/>
        <v>0</v>
      </c>
      <c r="J222" s="55">
        <f t="shared" si="479"/>
        <v>0</v>
      </c>
      <c r="K222" s="55">
        <f t="shared" si="479"/>
        <v>0</v>
      </c>
      <c r="L222" s="55">
        <f t="shared" si="479"/>
        <v>0</v>
      </c>
      <c r="M222" s="55">
        <f t="shared" si="479"/>
        <v>0</v>
      </c>
      <c r="N222" s="55">
        <f t="shared" si="479"/>
        <v>0</v>
      </c>
      <c r="O222" s="55">
        <f t="shared" si="479"/>
        <v>0</v>
      </c>
      <c r="P222" s="55">
        <f t="shared" si="479"/>
        <v>0</v>
      </c>
      <c r="Q222" s="55">
        <f t="shared" si="479"/>
        <v>0</v>
      </c>
      <c r="S222" s="55"/>
      <c r="T222" s="55"/>
      <c r="U222" s="55">
        <f>S15-U15</f>
        <v>0</v>
      </c>
      <c r="V222" s="55">
        <f t="shared" ref="V222:AB223" si="480">U15-V15</f>
        <v>0</v>
      </c>
      <c r="W222" s="55">
        <f t="shared" si="480"/>
        <v>0</v>
      </c>
      <c r="X222" s="55">
        <f t="shared" si="480"/>
        <v>0</v>
      </c>
      <c r="Y222" s="55">
        <f t="shared" si="480"/>
        <v>0</v>
      </c>
      <c r="Z222" s="55">
        <f t="shared" si="480"/>
        <v>0</v>
      </c>
      <c r="AA222" s="55">
        <f t="shared" si="480"/>
        <v>0</v>
      </c>
      <c r="AB222" s="55">
        <f t="shared" si="480"/>
        <v>0</v>
      </c>
      <c r="AC222" s="55">
        <f>AB15-AC15+AB23-AC23</f>
        <v>0</v>
      </c>
      <c r="AD222" s="55">
        <f t="shared" ref="AD222:AF223" si="481">AC15-AD15</f>
        <v>0</v>
      </c>
      <c r="AE222" s="55">
        <f t="shared" si="481"/>
        <v>0</v>
      </c>
      <c r="AF222" s="55">
        <f t="shared" si="481"/>
        <v>0</v>
      </c>
      <c r="AH222" s="55"/>
      <c r="AJ222" s="55">
        <f>AH15-AJ15</f>
        <v>0</v>
      </c>
      <c r="AK222" s="55">
        <f t="shared" ref="AK222:AU222" si="482">AJ15-AK15</f>
        <v>0</v>
      </c>
      <c r="AL222" s="55">
        <f t="shared" si="482"/>
        <v>0</v>
      </c>
      <c r="AM222" s="55">
        <f t="shared" si="482"/>
        <v>0</v>
      </c>
      <c r="AN222" s="55">
        <f t="shared" si="482"/>
        <v>0</v>
      </c>
      <c r="AO222" s="55">
        <f t="shared" si="482"/>
        <v>0</v>
      </c>
      <c r="AP222" s="55">
        <f t="shared" si="482"/>
        <v>0</v>
      </c>
      <c r="AQ222" s="55">
        <f t="shared" si="482"/>
        <v>0</v>
      </c>
      <c r="AR222" s="55">
        <f t="shared" si="482"/>
        <v>0</v>
      </c>
      <c r="AS222" s="55">
        <f t="shared" si="482"/>
        <v>0</v>
      </c>
      <c r="AT222" s="55">
        <f t="shared" si="482"/>
        <v>0</v>
      </c>
      <c r="AU222" s="55">
        <f t="shared" si="482"/>
        <v>0</v>
      </c>
      <c r="AW222" s="55"/>
      <c r="AY222" s="55">
        <f>AW15-AY15</f>
        <v>0</v>
      </c>
      <c r="AZ222" s="55">
        <f t="shared" ref="AZ222:BJ222" si="483">AY15-AZ15</f>
        <v>0</v>
      </c>
      <c r="BA222" s="55">
        <f t="shared" si="483"/>
        <v>0</v>
      </c>
      <c r="BB222" s="55">
        <f t="shared" si="483"/>
        <v>0</v>
      </c>
      <c r="BC222" s="55">
        <f t="shared" si="483"/>
        <v>0</v>
      </c>
      <c r="BD222" s="55">
        <f t="shared" si="483"/>
        <v>0</v>
      </c>
      <c r="BE222" s="55">
        <f t="shared" si="483"/>
        <v>0</v>
      </c>
      <c r="BF222" s="55">
        <f t="shared" si="483"/>
        <v>0</v>
      </c>
      <c r="BG222" s="55">
        <f t="shared" si="483"/>
        <v>0</v>
      </c>
      <c r="BH222" s="55">
        <f t="shared" si="483"/>
        <v>0</v>
      </c>
      <c r="BI222" s="55">
        <f t="shared" si="483"/>
        <v>0</v>
      </c>
      <c r="BJ222" s="55">
        <f t="shared" si="483"/>
        <v>0</v>
      </c>
      <c r="BL222" s="55"/>
      <c r="BN222" s="55">
        <f>BL15-BN15</f>
        <v>0</v>
      </c>
      <c r="BO222" s="55">
        <f t="shared" ref="BO222:BY222" si="484">BN15-BO15</f>
        <v>0</v>
      </c>
      <c r="BP222" s="55">
        <f t="shared" si="484"/>
        <v>0</v>
      </c>
      <c r="BQ222" s="55">
        <f t="shared" si="484"/>
        <v>0</v>
      </c>
      <c r="BR222" s="55">
        <f t="shared" si="484"/>
        <v>0</v>
      </c>
      <c r="BS222" s="55">
        <f t="shared" si="484"/>
        <v>0</v>
      </c>
      <c r="BT222" s="55">
        <f t="shared" si="484"/>
        <v>0</v>
      </c>
      <c r="BU222" s="55">
        <f t="shared" si="484"/>
        <v>0</v>
      </c>
      <c r="BV222" s="55">
        <f t="shared" si="484"/>
        <v>0</v>
      </c>
      <c r="BW222" s="55">
        <f t="shared" si="484"/>
        <v>0</v>
      </c>
      <c r="BX222" s="55">
        <f t="shared" si="484"/>
        <v>0</v>
      </c>
      <c r="BY222" s="55">
        <f t="shared" si="484"/>
        <v>0</v>
      </c>
      <c r="CA222" s="55"/>
      <c r="CC222" s="55">
        <f>CA15-CC15</f>
        <v>0</v>
      </c>
      <c r="CD222" s="55">
        <f t="shared" ref="CD222:CN222" si="485">CC15-CD15</f>
        <v>0</v>
      </c>
      <c r="CE222" s="55">
        <f t="shared" si="485"/>
        <v>0</v>
      </c>
      <c r="CF222" s="55">
        <f t="shared" si="485"/>
        <v>0</v>
      </c>
      <c r="CG222" s="55">
        <f t="shared" si="485"/>
        <v>0</v>
      </c>
      <c r="CH222" s="55">
        <f t="shared" si="485"/>
        <v>0</v>
      </c>
      <c r="CI222" s="55">
        <f t="shared" si="485"/>
        <v>0</v>
      </c>
      <c r="CJ222" s="55">
        <f t="shared" si="485"/>
        <v>0</v>
      </c>
      <c r="CK222" s="55">
        <f t="shared" si="485"/>
        <v>0</v>
      </c>
      <c r="CL222" s="55">
        <f t="shared" si="485"/>
        <v>0</v>
      </c>
      <c r="CM222" s="55">
        <f t="shared" si="485"/>
        <v>0</v>
      </c>
      <c r="CN222" s="55">
        <f t="shared" si="485"/>
        <v>0</v>
      </c>
      <c r="CP222" s="55"/>
    </row>
    <row r="223" spans="1:94" s="47" customFormat="1" x14ac:dyDescent="0.35">
      <c r="A223" s="47" t="s">
        <v>163</v>
      </c>
      <c r="D223" s="55">
        <f>C16-D16</f>
        <v>-5000</v>
      </c>
      <c r="F223" s="55">
        <f>D16-F16</f>
        <v>-20000</v>
      </c>
      <c r="G223" s="55">
        <f t="shared" ref="G223:Q223" si="486">F16-G16</f>
        <v>0</v>
      </c>
      <c r="H223" s="55">
        <f t="shared" si="486"/>
        <v>0</v>
      </c>
      <c r="I223" s="55">
        <f t="shared" si="486"/>
        <v>0</v>
      </c>
      <c r="J223" s="55">
        <f t="shared" si="486"/>
        <v>0</v>
      </c>
      <c r="K223" s="55">
        <f t="shared" si="486"/>
        <v>0</v>
      </c>
      <c r="L223" s="55">
        <f t="shared" si="486"/>
        <v>0</v>
      </c>
      <c r="M223" s="55">
        <f t="shared" si="486"/>
        <v>0</v>
      </c>
      <c r="N223" s="55">
        <f t="shared" si="486"/>
        <v>0</v>
      </c>
      <c r="O223" s="55">
        <f t="shared" si="486"/>
        <v>0</v>
      </c>
      <c r="P223" s="55">
        <f t="shared" si="486"/>
        <v>0</v>
      </c>
      <c r="Q223" s="55">
        <f t="shared" si="486"/>
        <v>0</v>
      </c>
      <c r="S223" s="55"/>
      <c r="T223" s="55"/>
      <c r="U223" s="55">
        <f>S16-U16</f>
        <v>0</v>
      </c>
      <c r="V223" s="55">
        <f t="shared" si="480"/>
        <v>0</v>
      </c>
      <c r="W223" s="55">
        <f t="shared" si="480"/>
        <v>0</v>
      </c>
      <c r="X223" s="55">
        <f t="shared" si="480"/>
        <v>0</v>
      </c>
      <c r="Y223" s="55">
        <f t="shared" si="480"/>
        <v>0</v>
      </c>
      <c r="Z223" s="55">
        <f t="shared" si="480"/>
        <v>0</v>
      </c>
      <c r="AA223" s="55">
        <f t="shared" si="480"/>
        <v>0</v>
      </c>
      <c r="AB223" s="55">
        <f t="shared" si="480"/>
        <v>0</v>
      </c>
      <c r="AC223" s="55">
        <f>AB16-AC16</f>
        <v>0</v>
      </c>
      <c r="AD223" s="55">
        <f t="shared" si="481"/>
        <v>0</v>
      </c>
      <c r="AE223" s="55">
        <f t="shared" si="481"/>
        <v>0</v>
      </c>
      <c r="AF223" s="55">
        <f t="shared" si="481"/>
        <v>0</v>
      </c>
      <c r="AH223" s="55"/>
      <c r="AJ223" s="55">
        <f>AH16-AJ16</f>
        <v>0</v>
      </c>
      <c r="AK223" s="55">
        <f t="shared" ref="AK223:AU223" si="487">AJ16-AK16</f>
        <v>0</v>
      </c>
      <c r="AL223" s="55">
        <f t="shared" si="487"/>
        <v>0</v>
      </c>
      <c r="AM223" s="55">
        <f t="shared" si="487"/>
        <v>0</v>
      </c>
      <c r="AN223" s="55">
        <f t="shared" si="487"/>
        <v>0</v>
      </c>
      <c r="AO223" s="55">
        <f t="shared" si="487"/>
        <v>0</v>
      </c>
      <c r="AP223" s="55">
        <f t="shared" si="487"/>
        <v>0</v>
      </c>
      <c r="AQ223" s="55">
        <f t="shared" si="487"/>
        <v>0</v>
      </c>
      <c r="AR223" s="55">
        <f t="shared" si="487"/>
        <v>0</v>
      </c>
      <c r="AS223" s="55">
        <f t="shared" si="487"/>
        <v>0</v>
      </c>
      <c r="AT223" s="55">
        <f t="shared" si="487"/>
        <v>0</v>
      </c>
      <c r="AU223" s="55">
        <f t="shared" si="487"/>
        <v>0</v>
      </c>
      <c r="AW223" s="55"/>
      <c r="AY223" s="55">
        <f>AW16-AY16</f>
        <v>0</v>
      </c>
      <c r="AZ223" s="55">
        <f t="shared" ref="AZ223:BJ223" si="488">AY16-AZ16</f>
        <v>0</v>
      </c>
      <c r="BA223" s="55">
        <f t="shared" si="488"/>
        <v>0</v>
      </c>
      <c r="BB223" s="55">
        <f t="shared" si="488"/>
        <v>0</v>
      </c>
      <c r="BC223" s="55">
        <f t="shared" si="488"/>
        <v>0</v>
      </c>
      <c r="BD223" s="55">
        <f t="shared" si="488"/>
        <v>0</v>
      </c>
      <c r="BE223" s="55">
        <f t="shared" si="488"/>
        <v>0</v>
      </c>
      <c r="BF223" s="55">
        <f t="shared" si="488"/>
        <v>0</v>
      </c>
      <c r="BG223" s="55">
        <f t="shared" si="488"/>
        <v>0</v>
      </c>
      <c r="BH223" s="55">
        <f t="shared" si="488"/>
        <v>0</v>
      </c>
      <c r="BI223" s="55">
        <f t="shared" si="488"/>
        <v>0</v>
      </c>
      <c r="BJ223" s="55">
        <f t="shared" si="488"/>
        <v>0</v>
      </c>
      <c r="BL223" s="55"/>
      <c r="BN223" s="55">
        <f>BL16-BN16</f>
        <v>0</v>
      </c>
      <c r="BO223" s="55">
        <f t="shared" ref="BO223:BY223" si="489">BN16-BO16</f>
        <v>0</v>
      </c>
      <c r="BP223" s="55">
        <f t="shared" si="489"/>
        <v>0</v>
      </c>
      <c r="BQ223" s="55">
        <f t="shared" si="489"/>
        <v>0</v>
      </c>
      <c r="BR223" s="55">
        <f t="shared" si="489"/>
        <v>0</v>
      </c>
      <c r="BS223" s="55">
        <f t="shared" si="489"/>
        <v>0</v>
      </c>
      <c r="BT223" s="55">
        <f t="shared" si="489"/>
        <v>0</v>
      </c>
      <c r="BU223" s="55">
        <f t="shared" si="489"/>
        <v>0</v>
      </c>
      <c r="BV223" s="55">
        <f t="shared" si="489"/>
        <v>0</v>
      </c>
      <c r="BW223" s="55">
        <f t="shared" si="489"/>
        <v>0</v>
      </c>
      <c r="BX223" s="55">
        <f t="shared" si="489"/>
        <v>0</v>
      </c>
      <c r="BY223" s="55">
        <f t="shared" si="489"/>
        <v>0</v>
      </c>
      <c r="CA223" s="55"/>
      <c r="CC223" s="55">
        <f>CA16-CC16</f>
        <v>0</v>
      </c>
      <c r="CD223" s="55">
        <f t="shared" ref="CD223:CN223" si="490">CC16-CD16</f>
        <v>0</v>
      </c>
      <c r="CE223" s="55">
        <f t="shared" si="490"/>
        <v>0</v>
      </c>
      <c r="CF223" s="55">
        <f t="shared" si="490"/>
        <v>0</v>
      </c>
      <c r="CG223" s="55">
        <f t="shared" si="490"/>
        <v>0</v>
      </c>
      <c r="CH223" s="55">
        <f t="shared" si="490"/>
        <v>0</v>
      </c>
      <c r="CI223" s="55">
        <f t="shared" si="490"/>
        <v>0</v>
      </c>
      <c r="CJ223" s="55">
        <f t="shared" si="490"/>
        <v>0</v>
      </c>
      <c r="CK223" s="55">
        <f t="shared" si="490"/>
        <v>0</v>
      </c>
      <c r="CL223" s="55">
        <f t="shared" si="490"/>
        <v>0</v>
      </c>
      <c r="CM223" s="55">
        <f t="shared" si="490"/>
        <v>0</v>
      </c>
      <c r="CN223" s="55">
        <f t="shared" si="490"/>
        <v>0</v>
      </c>
      <c r="CP223" s="55"/>
    </row>
    <row r="224" spans="1:94" x14ac:dyDescent="0.35">
      <c r="A224" s="58" t="s">
        <v>22</v>
      </c>
      <c r="B224" s="47"/>
      <c r="C224" s="47"/>
      <c r="D224" s="47">
        <f>D31-C31</f>
        <v>0</v>
      </c>
      <c r="F224" s="55">
        <f>F31-D31</f>
        <v>-701810.14583333326</v>
      </c>
      <c r="G224" s="55">
        <f t="shared" ref="G224:Q224" si="491">G31-F31</f>
        <v>-182469.14583333326</v>
      </c>
      <c r="H224" s="55">
        <f t="shared" si="491"/>
        <v>334968</v>
      </c>
      <c r="I224" s="55">
        <f t="shared" si="491"/>
        <v>-79017</v>
      </c>
      <c r="J224" s="55">
        <f t="shared" si="491"/>
        <v>468553</v>
      </c>
      <c r="K224" s="55">
        <f t="shared" si="491"/>
        <v>363197</v>
      </c>
      <c r="L224" s="55">
        <f t="shared" si="491"/>
        <v>-131026</v>
      </c>
      <c r="M224" s="55">
        <f t="shared" si="491"/>
        <v>-409536</v>
      </c>
      <c r="N224" s="55">
        <f t="shared" si="491"/>
        <v>-278510</v>
      </c>
      <c r="O224" s="55">
        <f t="shared" si="491"/>
        <v>0</v>
      </c>
      <c r="P224" s="55">
        <f t="shared" si="491"/>
        <v>-334968</v>
      </c>
      <c r="Q224" s="55">
        <f t="shared" si="491"/>
        <v>-427154.5</v>
      </c>
      <c r="R224" s="55"/>
      <c r="S224" s="55"/>
      <c r="T224" s="55"/>
      <c r="U224" s="55">
        <f>U31-S31</f>
        <v>-490360.2486238532</v>
      </c>
      <c r="V224" s="55">
        <f t="shared" ref="V224:AF224" si="492">V31-U31</f>
        <v>1080410.4146788991</v>
      </c>
      <c r="W224" s="55">
        <f t="shared" si="492"/>
        <v>364103.47155963304</v>
      </c>
      <c r="X224" s="55">
        <f t="shared" si="492"/>
        <v>-91025.86788990791</v>
      </c>
      <c r="Y224" s="55">
        <f t="shared" si="492"/>
        <v>515813.25137614715</v>
      </c>
      <c r="Z224" s="55">
        <f t="shared" si="492"/>
        <v>394445.42752293544</v>
      </c>
      <c r="AA224" s="55">
        <f t="shared" si="492"/>
        <v>-121367.82385321101</v>
      </c>
      <c r="AB224" s="55">
        <f t="shared" si="492"/>
        <v>-424787.38348623877</v>
      </c>
      <c r="AC224" s="55">
        <f t="shared" si="492"/>
        <v>-303419.55963302753</v>
      </c>
      <c r="AD224" s="55">
        <f t="shared" si="492"/>
        <v>0</v>
      </c>
      <c r="AE224" s="55">
        <f t="shared" si="492"/>
        <v>-364103.47155963304</v>
      </c>
      <c r="AF224" s="55">
        <f t="shared" si="492"/>
        <v>-470300.31743119285</v>
      </c>
      <c r="AH224" s="47"/>
      <c r="AJ224" s="55">
        <f>AJ31-AH31</f>
        <v>-553977.47871559637</v>
      </c>
      <c r="AK224" s="55">
        <f t="shared" ref="AK224:AU224" si="493">AK31-AJ31</f>
        <v>1135025.9354128442</v>
      </c>
      <c r="AL224" s="55">
        <f t="shared" si="493"/>
        <v>382308.64513761457</v>
      </c>
      <c r="AM224" s="55">
        <f t="shared" si="493"/>
        <v>-95577.16128440341</v>
      </c>
      <c r="AN224" s="55">
        <f t="shared" si="493"/>
        <v>541603.91394495452</v>
      </c>
      <c r="AO224" s="55">
        <f t="shared" si="493"/>
        <v>414167.69889908237</v>
      </c>
      <c r="AP224" s="55">
        <f t="shared" si="493"/>
        <v>-127436.21504587121</v>
      </c>
      <c r="AQ224" s="55">
        <f t="shared" si="493"/>
        <v>-446026.75266055064</v>
      </c>
      <c r="AR224" s="55">
        <f t="shared" si="493"/>
        <v>-318590.53761467896</v>
      </c>
      <c r="AS224" s="55">
        <f t="shared" si="493"/>
        <v>0</v>
      </c>
      <c r="AT224" s="55">
        <f t="shared" si="493"/>
        <v>-382308.6451376148</v>
      </c>
      <c r="AU224" s="55">
        <f t="shared" si="493"/>
        <v>-493815.33330275235</v>
      </c>
      <c r="AW224" s="47"/>
      <c r="AY224" s="55">
        <f>AY31-AW31</f>
        <v>-582271.35265137639</v>
      </c>
      <c r="AZ224" s="55">
        <f t="shared" ref="AZ224:BJ224" si="494">AZ31-AY31</f>
        <v>1192372.2321834862</v>
      </c>
      <c r="BA224" s="55">
        <f t="shared" si="494"/>
        <v>401424.07739449525</v>
      </c>
      <c r="BB224" s="55">
        <f t="shared" si="494"/>
        <v>-100356.0193486237</v>
      </c>
      <c r="BC224" s="55">
        <f t="shared" si="494"/>
        <v>568684.1096422025</v>
      </c>
      <c r="BD224" s="55">
        <f t="shared" si="494"/>
        <v>434876.0838440368</v>
      </c>
      <c r="BE224" s="55">
        <f t="shared" si="494"/>
        <v>-133808.02579816524</v>
      </c>
      <c r="BF224" s="55">
        <f t="shared" si="494"/>
        <v>-468328.09029357834</v>
      </c>
      <c r="BG224" s="55">
        <f t="shared" si="494"/>
        <v>-334520.0644954131</v>
      </c>
      <c r="BH224" s="55">
        <f t="shared" si="494"/>
        <v>0</v>
      </c>
      <c r="BI224" s="55">
        <f t="shared" si="494"/>
        <v>-401424.07739449549</v>
      </c>
      <c r="BJ224" s="55">
        <f t="shared" si="494"/>
        <v>-518506.09996788995</v>
      </c>
      <c r="BL224" s="47"/>
      <c r="BN224" s="55">
        <f>BN31-BL31</f>
        <v>-611979.92028394493</v>
      </c>
      <c r="BO224" s="55">
        <f t="shared" ref="BO224:BY224" si="495">BO31-BN31</f>
        <v>1252585.8437926606</v>
      </c>
      <c r="BP224" s="55">
        <f t="shared" si="495"/>
        <v>421495.28126422036</v>
      </c>
      <c r="BQ224" s="55">
        <f t="shared" si="495"/>
        <v>-105373.82031605532</v>
      </c>
      <c r="BR224" s="55">
        <f t="shared" si="495"/>
        <v>597118.31512431242</v>
      </c>
      <c r="BS224" s="55">
        <f t="shared" si="495"/>
        <v>456619.88803623943</v>
      </c>
      <c r="BT224" s="55">
        <f t="shared" si="495"/>
        <v>-140498.42708807345</v>
      </c>
      <c r="BU224" s="55">
        <f t="shared" si="495"/>
        <v>-491744.49480825709</v>
      </c>
      <c r="BV224" s="55">
        <f t="shared" si="495"/>
        <v>-351246.0677201841</v>
      </c>
      <c r="BW224" s="55">
        <f t="shared" si="495"/>
        <v>0</v>
      </c>
      <c r="BX224" s="55">
        <f t="shared" si="495"/>
        <v>-421495.28126422013</v>
      </c>
      <c r="BY224" s="55">
        <f t="shared" si="495"/>
        <v>-544431.40496628452</v>
      </c>
      <c r="BZ224" s="55"/>
      <c r="CA224" s="47"/>
      <c r="CC224" s="55">
        <f>CC31-CA31</f>
        <v>-643173.91629814252</v>
      </c>
      <c r="CD224" s="55">
        <f t="shared" ref="CD224:CN224" si="496">CD31-CC31</f>
        <v>1315810.1359822941</v>
      </c>
      <c r="CE224" s="55">
        <f t="shared" si="496"/>
        <v>442570.04532743082</v>
      </c>
      <c r="CF224" s="55">
        <f t="shared" si="496"/>
        <v>-110642.51133185718</v>
      </c>
      <c r="CG224" s="55">
        <f t="shared" si="496"/>
        <v>626974.23088052822</v>
      </c>
      <c r="CH224" s="55">
        <f t="shared" si="496"/>
        <v>479450.88243805012</v>
      </c>
      <c r="CI224" s="55">
        <f t="shared" si="496"/>
        <v>-147523.34844247671</v>
      </c>
      <c r="CJ224" s="55">
        <f t="shared" si="496"/>
        <v>-516331.71954867011</v>
      </c>
      <c r="CK224" s="55">
        <f t="shared" si="496"/>
        <v>-368808.37110619294</v>
      </c>
      <c r="CL224" s="55">
        <f t="shared" si="496"/>
        <v>0</v>
      </c>
      <c r="CM224" s="55">
        <f t="shared" si="496"/>
        <v>-442570.04532743152</v>
      </c>
      <c r="CN224" s="55">
        <f t="shared" si="496"/>
        <v>-571652.97521459847</v>
      </c>
      <c r="CP224" s="47"/>
    </row>
    <row r="225" spans="2:94" s="61" customFormat="1" x14ac:dyDescent="0.35">
      <c r="B225" s="48"/>
      <c r="C225" s="48"/>
      <c r="D225" s="48"/>
      <c r="F225" s="56"/>
      <c r="G225" s="56"/>
      <c r="H225" s="56"/>
      <c r="I225" s="56"/>
      <c r="J225" s="56"/>
      <c r="K225" s="56"/>
      <c r="L225" s="56"/>
      <c r="M225" s="56"/>
      <c r="N225" s="56"/>
      <c r="O225" s="56"/>
      <c r="P225" s="56"/>
      <c r="Q225" s="56"/>
      <c r="R225" s="56"/>
      <c r="S225" s="56"/>
      <c r="T225" s="56"/>
      <c r="U225" s="56"/>
      <c r="V225" s="56"/>
      <c r="W225" s="56"/>
      <c r="X225" s="56"/>
      <c r="Y225" s="56"/>
      <c r="Z225" s="56"/>
      <c r="AA225" s="56"/>
      <c r="AB225" s="56"/>
      <c r="AC225" s="56"/>
      <c r="AD225" s="56"/>
      <c r="AE225" s="56"/>
      <c r="AF225" s="56"/>
      <c r="AH225" s="48"/>
      <c r="AJ225" s="56"/>
      <c r="AK225" s="56"/>
      <c r="AL225" s="56"/>
      <c r="AM225" s="56"/>
      <c r="AN225" s="56"/>
      <c r="AO225" s="56"/>
      <c r="AP225" s="56"/>
      <c r="AQ225" s="56"/>
      <c r="AR225" s="56"/>
      <c r="AS225" s="56"/>
      <c r="AT225" s="56"/>
      <c r="AU225" s="56"/>
      <c r="AW225" s="48"/>
      <c r="AY225" s="56"/>
      <c r="AZ225" s="56"/>
      <c r="BA225" s="56"/>
      <c r="BB225" s="56"/>
      <c r="BC225" s="56"/>
      <c r="BD225" s="56"/>
      <c r="BE225" s="56"/>
      <c r="BF225" s="56"/>
      <c r="BG225" s="56"/>
      <c r="BH225" s="56"/>
      <c r="BI225" s="56"/>
      <c r="BJ225" s="56"/>
      <c r="BL225" s="48"/>
      <c r="BN225" s="56"/>
      <c r="BO225" s="56"/>
      <c r="BP225" s="56"/>
      <c r="BQ225" s="56"/>
      <c r="BR225" s="56"/>
      <c r="BS225" s="56"/>
      <c r="BT225" s="56"/>
      <c r="BU225" s="56"/>
      <c r="BV225" s="56"/>
      <c r="BW225" s="56"/>
      <c r="BX225" s="56"/>
      <c r="BY225" s="56"/>
      <c r="BZ225" s="56"/>
      <c r="CA225" s="48"/>
      <c r="CC225" s="56"/>
      <c r="CD225" s="56"/>
      <c r="CE225" s="56"/>
      <c r="CF225" s="56"/>
      <c r="CG225" s="56"/>
      <c r="CH225" s="56"/>
      <c r="CI225" s="56"/>
      <c r="CJ225" s="56"/>
      <c r="CK225" s="56"/>
      <c r="CL225" s="56"/>
      <c r="CM225" s="56"/>
      <c r="CN225" s="56"/>
      <c r="CP225" s="48"/>
    </row>
    <row r="226" spans="2:94" x14ac:dyDescent="0.35">
      <c r="C226" s="47">
        <v>1323792</v>
      </c>
      <c r="D226" s="55">
        <f>SUM(D220:D224)</f>
        <v>680000</v>
      </c>
      <c r="F226" s="55">
        <f t="shared" ref="F226:Q226" si="497">SUM(F220:F225)</f>
        <v>-557060.14583333326</v>
      </c>
      <c r="G226" s="55">
        <f t="shared" si="497"/>
        <v>-1048719.1458333333</v>
      </c>
      <c r="H226" s="55">
        <f t="shared" si="497"/>
        <v>260718</v>
      </c>
      <c r="I226" s="55">
        <f t="shared" si="497"/>
        <v>-598767</v>
      </c>
      <c r="J226" s="55">
        <f t="shared" si="497"/>
        <v>-55947</v>
      </c>
      <c r="K226" s="55">
        <f t="shared" si="497"/>
        <v>729697</v>
      </c>
      <c r="L226" s="55">
        <f t="shared" si="497"/>
        <v>314474</v>
      </c>
      <c r="M226" s="55">
        <f t="shared" si="497"/>
        <v>85464</v>
      </c>
      <c r="N226" s="55">
        <f t="shared" si="497"/>
        <v>18490</v>
      </c>
      <c r="O226" s="55">
        <f t="shared" si="497"/>
        <v>383625</v>
      </c>
      <c r="P226" s="55">
        <f t="shared" si="497"/>
        <v>295453.10091743118</v>
      </c>
      <c r="Q226" s="55">
        <f t="shared" si="497"/>
        <v>-816637.756880734</v>
      </c>
      <c r="S226" s="55"/>
      <c r="T226" s="55"/>
      <c r="U226" s="55">
        <f t="shared" ref="U226:AF226" si="498">SUM(U220:U225)</f>
        <v>-914470.79908256896</v>
      </c>
      <c r="V226" s="55">
        <f t="shared" si="498"/>
        <v>136277.38715596311</v>
      </c>
      <c r="W226" s="55">
        <f t="shared" si="498"/>
        <v>283177.78348623845</v>
      </c>
      <c r="X226" s="55">
        <f t="shared" si="498"/>
        <v>-657505.68440366955</v>
      </c>
      <c r="Y226" s="55">
        <f t="shared" si="498"/>
        <v>-77641.794495412614</v>
      </c>
      <c r="Z226" s="55">
        <f t="shared" si="498"/>
        <v>772098.63853211002</v>
      </c>
      <c r="AA226" s="55">
        <f t="shared" si="498"/>
        <v>364186.30458715605</v>
      </c>
      <c r="AB226" s="55">
        <f t="shared" si="498"/>
        <v>114717.20366972452</v>
      </c>
      <c r="AC226" s="55">
        <f t="shared" si="498"/>
        <v>20283.192660550354</v>
      </c>
      <c r="AD226" s="55">
        <f t="shared" si="498"/>
        <v>418116.05504587176</v>
      </c>
      <c r="AE226" s="55">
        <f t="shared" si="498"/>
        <v>341298.77614678908</v>
      </c>
      <c r="AF226" s="55">
        <f t="shared" si="498"/>
        <v>-856046.09724770661</v>
      </c>
      <c r="AH226" s="55"/>
      <c r="AJ226" s="55">
        <f t="shared" ref="AJ226:AU226" si="499">SUM(AJ220:AJ225)</f>
        <v>-966698.48788990802</v>
      </c>
      <c r="AK226" s="55">
        <f t="shared" si="499"/>
        <v>143686.25651376136</v>
      </c>
      <c r="AL226" s="55">
        <f t="shared" si="499"/>
        <v>297336.67266055034</v>
      </c>
      <c r="AM226" s="55">
        <f t="shared" si="499"/>
        <v>-690380.96862385375</v>
      </c>
      <c r="AN226" s="55">
        <f t="shared" si="499"/>
        <v>-81523.884220183361</v>
      </c>
      <c r="AO226" s="55">
        <f t="shared" si="499"/>
        <v>810703.57045871555</v>
      </c>
      <c r="AP226" s="55">
        <f t="shared" si="499"/>
        <v>382395.61981651443</v>
      </c>
      <c r="AQ226" s="55">
        <f t="shared" si="499"/>
        <v>120453.06385321077</v>
      </c>
      <c r="AR226" s="55">
        <f t="shared" si="499"/>
        <v>21297.352293577977</v>
      </c>
      <c r="AS226" s="55">
        <f t="shared" si="499"/>
        <v>439021.85779816541</v>
      </c>
      <c r="AT226" s="55">
        <f t="shared" si="499"/>
        <v>358363.71495412861</v>
      </c>
      <c r="AU226" s="55">
        <f t="shared" si="499"/>
        <v>-898848.40211009176</v>
      </c>
      <c r="AW226" s="55"/>
      <c r="AY226" s="55">
        <f t="shared" ref="AY226:BJ226" si="500">SUM(AY220:AY225)</f>
        <v>-1015628.4122844039</v>
      </c>
      <c r="AZ226" s="55">
        <f t="shared" si="500"/>
        <v>151465.56933944952</v>
      </c>
      <c r="BA226" s="55">
        <f t="shared" si="500"/>
        <v>312203.50629357737</v>
      </c>
      <c r="BB226" s="55">
        <f t="shared" si="500"/>
        <v>-724900.01705504628</v>
      </c>
      <c r="BC226" s="55">
        <f t="shared" si="500"/>
        <v>-85600.07843119232</v>
      </c>
      <c r="BD226" s="55">
        <f t="shared" si="500"/>
        <v>851238.74898165185</v>
      </c>
      <c r="BE226" s="55">
        <f t="shared" si="500"/>
        <v>401515.40080733947</v>
      </c>
      <c r="BF226" s="55">
        <f t="shared" si="500"/>
        <v>126475.71704587177</v>
      </c>
      <c r="BG226" s="55">
        <f t="shared" si="500"/>
        <v>22362.219908256782</v>
      </c>
      <c r="BH226" s="55">
        <f t="shared" si="500"/>
        <v>460972.9506880733</v>
      </c>
      <c r="BI226" s="55">
        <f t="shared" si="500"/>
        <v>376281.90070183482</v>
      </c>
      <c r="BJ226" s="55">
        <f t="shared" si="500"/>
        <v>-943790.82221559633</v>
      </c>
      <c r="BL226" s="55"/>
      <c r="BN226" s="55">
        <f t="shared" ref="BN226:BY226" si="501">SUM(BN220:BN225)</f>
        <v>-1067004.8328986238</v>
      </c>
      <c r="BO226" s="55">
        <f t="shared" si="501"/>
        <v>159633.84780642204</v>
      </c>
      <c r="BP226" s="55">
        <f t="shared" si="501"/>
        <v>327813.68160825665</v>
      </c>
      <c r="BQ226" s="55">
        <f t="shared" si="501"/>
        <v>-761145.01790779945</v>
      </c>
      <c r="BR226" s="55">
        <f t="shared" si="501"/>
        <v>-89880.082352752332</v>
      </c>
      <c r="BS226" s="55">
        <f t="shared" si="501"/>
        <v>893800.68643073505</v>
      </c>
      <c r="BT226" s="55">
        <f t="shared" si="501"/>
        <v>421591.17084770696</v>
      </c>
      <c r="BU226" s="55">
        <f t="shared" si="501"/>
        <v>132799.50289816502</v>
      </c>
      <c r="BV226" s="55">
        <f t="shared" si="501"/>
        <v>23480.330903669354</v>
      </c>
      <c r="BW226" s="55">
        <f t="shared" si="501"/>
        <v>484021.59822247713</v>
      </c>
      <c r="BX226" s="55">
        <f t="shared" si="501"/>
        <v>395095.99573692703</v>
      </c>
      <c r="BY226" s="55">
        <f t="shared" si="501"/>
        <v>-990980.3633263763</v>
      </c>
      <c r="CA226" s="55"/>
      <c r="CC226" s="55">
        <f t="shared" ref="CC226:CN226" si="502">SUM(CC220:CC225)</f>
        <v>-1120950.0745435553</v>
      </c>
      <c r="CD226" s="55">
        <f t="shared" si="502"/>
        <v>168210.5401967431</v>
      </c>
      <c r="CE226" s="55">
        <f t="shared" si="502"/>
        <v>344204.3656886688</v>
      </c>
      <c r="CF226" s="55">
        <f t="shared" si="502"/>
        <v>-799202.26880318811</v>
      </c>
      <c r="CG226" s="55">
        <f t="shared" si="502"/>
        <v>-94374.086470389273</v>
      </c>
      <c r="CH226" s="55">
        <f t="shared" si="502"/>
        <v>938490.72075227043</v>
      </c>
      <c r="CI226" s="55">
        <f t="shared" si="502"/>
        <v>442670.72939009266</v>
      </c>
      <c r="CJ226" s="55">
        <f t="shared" si="502"/>
        <v>139439.47804307379</v>
      </c>
      <c r="CK226" s="55">
        <f t="shared" si="502"/>
        <v>24654.347448852845</v>
      </c>
      <c r="CL226" s="55">
        <f t="shared" si="502"/>
        <v>508222.67813360086</v>
      </c>
      <c r="CM226" s="55">
        <f t="shared" si="502"/>
        <v>980126.5893744037</v>
      </c>
      <c r="CN226" s="55">
        <f t="shared" si="502"/>
        <v>178878.18195569981</v>
      </c>
      <c r="CP226" s="55"/>
    </row>
    <row r="230" spans="2:94" x14ac:dyDescent="0.35">
      <c r="C230" s="47"/>
    </row>
    <row r="231" spans="2:94" x14ac:dyDescent="0.35">
      <c r="C231" s="47"/>
    </row>
  </sheetData>
  <pageMargins left="0.70866141732283472" right="0.70866141732283472" top="0.74803149606299213" bottom="0.74803149606299213" header="0.31496062992125984" footer="0.31496062992125984"/>
  <pageSetup scale="46" fitToWidth="0" fitToHeight="0" orientation="landscape" horizontalDpi="4294967292" verticalDpi="4294967292" r:id="rId1"/>
  <rowBreaks count="3" manualBreakCount="3">
    <brk id="55" max="16383" man="1"/>
    <brk id="98" max="93" man="1"/>
    <brk id="159" max="93" man="1"/>
  </rowBreaks>
  <colBreaks count="4" manualBreakCount="4">
    <brk id="34" max="1048575" man="1"/>
    <brk id="49" max="1048575" man="1"/>
    <brk id="64" max="1048575" man="1"/>
    <brk id="7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S464"/>
  <sheetViews>
    <sheetView topLeftCell="A4" zoomScale="55" zoomScaleNormal="55" zoomScalePageLayoutView="75" workbookViewId="0">
      <pane xSplit="1" ySplit="3" topLeftCell="B18" activePane="bottomRight" state="frozen"/>
      <selection activeCell="A4" sqref="A4"/>
      <selection pane="topRight" activeCell="B4" sqref="B4"/>
      <selection pane="bottomLeft" activeCell="A7" sqref="A7"/>
      <selection pane="bottomRight" activeCell="G23" sqref="G23"/>
    </sheetView>
  </sheetViews>
  <sheetFormatPr defaultColWidth="13" defaultRowHeight="15.5" outlineLevelRow="1" x14ac:dyDescent="0.35"/>
  <cols>
    <col min="1" max="1" width="29" customWidth="1"/>
    <col min="2" max="2" width="10" customWidth="1"/>
    <col min="3" max="3" width="14.6640625" style="226" bestFit="1" customWidth="1"/>
    <col min="4" max="4" width="15.08203125" style="226" bestFit="1" customWidth="1"/>
    <col min="5" max="5" width="19.08203125" customWidth="1"/>
    <col min="6" max="6" width="14.25" bestFit="1" customWidth="1"/>
    <col min="7" max="8" width="14.6640625" bestFit="1" customWidth="1"/>
    <col min="9" max="9" width="14.25" bestFit="1" customWidth="1"/>
    <col min="10" max="10" width="14.5" bestFit="1" customWidth="1"/>
    <col min="11" max="11" width="14.6640625" bestFit="1" customWidth="1"/>
    <col min="12" max="12" width="13.83203125" bestFit="1" customWidth="1"/>
    <col min="13" max="13" width="14.25" bestFit="1" customWidth="1"/>
    <col min="14" max="14" width="14.5" bestFit="1" customWidth="1"/>
    <col min="15" max="15" width="14.6640625" bestFit="1" customWidth="1"/>
    <col min="16" max="16" width="15.9140625" customWidth="1"/>
    <col min="17" max="17" width="15.33203125" customWidth="1" collapsed="1"/>
    <col min="18" max="18" width="2.33203125" customWidth="1"/>
    <col min="19" max="19" width="15.33203125" customWidth="1" collapsed="1"/>
    <col min="20" max="20" width="9.33203125" customWidth="1"/>
    <col min="21" max="22" width="13.33203125" bestFit="1" customWidth="1"/>
    <col min="23" max="23" width="14.5" bestFit="1" customWidth="1"/>
    <col min="24" max="27" width="13.33203125" bestFit="1" customWidth="1"/>
    <col min="33" max="33" width="2.33203125" customWidth="1"/>
    <col min="35" max="35" width="7.5" customWidth="1"/>
    <col min="36" max="36" width="15" bestFit="1" customWidth="1"/>
    <col min="48" max="48" width="2.33203125" customWidth="1"/>
    <col min="50" max="50" width="3.5" customWidth="1"/>
    <col min="63" max="63" width="2.33203125" customWidth="1"/>
    <col min="65" max="65" width="2.33203125" customWidth="1"/>
    <col min="78" max="78" width="2.33203125" customWidth="1"/>
    <col min="80" max="80" width="2" customWidth="1"/>
    <col min="88" max="88" width="14.6640625" customWidth="1"/>
    <col min="93" max="93" width="2.33203125" customWidth="1"/>
  </cols>
  <sheetData>
    <row r="1" spans="1:94" s="1" customFormat="1" ht="10.5" customHeight="1" outlineLevel="1" x14ac:dyDescent="0.4">
      <c r="A1" s="1" t="s">
        <v>282</v>
      </c>
      <c r="C1" s="217"/>
      <c r="D1" s="217"/>
    </row>
    <row r="2" spans="1:94" s="1" customFormat="1" ht="10.5" customHeight="1" outlineLevel="1" x14ac:dyDescent="0.4">
      <c r="A2" s="1" t="s">
        <v>38</v>
      </c>
      <c r="C2" s="217"/>
      <c r="D2" s="217"/>
    </row>
    <row r="3" spans="1:94" s="2" customFormat="1" ht="6.75" customHeight="1" outlineLevel="1" x14ac:dyDescent="0.35">
      <c r="C3" s="151"/>
      <c r="D3" s="151"/>
    </row>
    <row r="4" spans="1:94" s="5" customFormat="1" ht="15" x14ac:dyDescent="0.3">
      <c r="A4" s="122"/>
      <c r="B4" s="3"/>
      <c r="C4" s="4" t="s">
        <v>77</v>
      </c>
      <c r="D4" s="4" t="s">
        <v>77</v>
      </c>
      <c r="E4" s="3"/>
      <c r="F4" s="4" t="s">
        <v>23</v>
      </c>
      <c r="G4" s="4" t="s">
        <v>23</v>
      </c>
      <c r="H4" s="4" t="s">
        <v>23</v>
      </c>
      <c r="I4" s="4" t="s">
        <v>23</v>
      </c>
      <c r="J4" s="4" t="s">
        <v>23</v>
      </c>
      <c r="K4" s="4" t="s">
        <v>23</v>
      </c>
      <c r="L4" s="4" t="s">
        <v>23</v>
      </c>
      <c r="M4" s="4" t="s">
        <v>23</v>
      </c>
      <c r="N4" s="4" t="s">
        <v>23</v>
      </c>
      <c r="O4" s="4" t="s">
        <v>23</v>
      </c>
      <c r="P4" s="4" t="s">
        <v>23</v>
      </c>
      <c r="Q4" s="4" t="s">
        <v>23</v>
      </c>
      <c r="R4" s="3"/>
      <c r="S4" s="4" t="s">
        <v>86</v>
      </c>
      <c r="U4" s="4" t="s">
        <v>23</v>
      </c>
      <c r="V4" s="4" t="s">
        <v>23</v>
      </c>
      <c r="W4" s="4" t="s">
        <v>23</v>
      </c>
      <c r="X4" s="4" t="s">
        <v>23</v>
      </c>
      <c r="Y4" s="4" t="s">
        <v>23</v>
      </c>
      <c r="Z4" s="4" t="s">
        <v>23</v>
      </c>
      <c r="AA4" s="4" t="s">
        <v>23</v>
      </c>
      <c r="AB4" s="4" t="s">
        <v>23</v>
      </c>
      <c r="AC4" s="4" t="s">
        <v>23</v>
      </c>
      <c r="AD4" s="4" t="s">
        <v>23</v>
      </c>
      <c r="AE4" s="4" t="s">
        <v>23</v>
      </c>
      <c r="AF4" s="4" t="s">
        <v>23</v>
      </c>
      <c r="AG4" s="3"/>
      <c r="AH4" s="4" t="s">
        <v>23</v>
      </c>
      <c r="AJ4" s="4" t="s">
        <v>23</v>
      </c>
      <c r="AK4" s="4" t="s">
        <v>23</v>
      </c>
      <c r="AL4" s="4" t="s">
        <v>23</v>
      </c>
      <c r="AM4" s="4" t="s">
        <v>23</v>
      </c>
      <c r="AN4" s="4" t="s">
        <v>23</v>
      </c>
      <c r="AO4" s="4" t="s">
        <v>23</v>
      </c>
      <c r="AP4" s="4" t="s">
        <v>23</v>
      </c>
      <c r="AQ4" s="4" t="s">
        <v>23</v>
      </c>
      <c r="AR4" s="4" t="s">
        <v>23</v>
      </c>
      <c r="AS4" s="4" t="s">
        <v>23</v>
      </c>
      <c r="AT4" s="4" t="s">
        <v>23</v>
      </c>
      <c r="AU4" s="4" t="s">
        <v>23</v>
      </c>
      <c r="AV4" s="3"/>
      <c r="AW4" s="4" t="s">
        <v>23</v>
      </c>
      <c r="AY4" s="4" t="s">
        <v>23</v>
      </c>
      <c r="AZ4" s="4" t="s">
        <v>23</v>
      </c>
      <c r="BA4" s="4" t="s">
        <v>23</v>
      </c>
      <c r="BB4" s="4" t="s">
        <v>23</v>
      </c>
      <c r="BC4" s="4" t="s">
        <v>23</v>
      </c>
      <c r="BD4" s="4" t="s">
        <v>23</v>
      </c>
      <c r="BE4" s="4" t="s">
        <v>23</v>
      </c>
      <c r="BF4" s="4" t="s">
        <v>23</v>
      </c>
      <c r="BG4" s="4" t="s">
        <v>23</v>
      </c>
      <c r="BH4" s="4" t="s">
        <v>23</v>
      </c>
      <c r="BI4" s="4" t="s">
        <v>23</v>
      </c>
      <c r="BJ4" s="4" t="s">
        <v>23</v>
      </c>
      <c r="BK4" s="3"/>
      <c r="BL4" s="4" t="s">
        <v>23</v>
      </c>
      <c r="BN4" s="4" t="s">
        <v>23</v>
      </c>
      <c r="BO4" s="4" t="s">
        <v>23</v>
      </c>
      <c r="BP4" s="4" t="s">
        <v>23</v>
      </c>
      <c r="BQ4" s="4" t="s">
        <v>23</v>
      </c>
      <c r="BR4" s="4" t="s">
        <v>23</v>
      </c>
      <c r="BS4" s="4" t="s">
        <v>23</v>
      </c>
      <c r="BT4" s="4" t="s">
        <v>23</v>
      </c>
      <c r="BU4" s="4" t="s">
        <v>23</v>
      </c>
      <c r="BV4" s="4" t="s">
        <v>23</v>
      </c>
      <c r="BW4" s="4" t="s">
        <v>23</v>
      </c>
      <c r="BX4" s="4" t="s">
        <v>23</v>
      </c>
      <c r="BY4" s="4" t="s">
        <v>23</v>
      </c>
      <c r="BZ4" s="3"/>
      <c r="CA4" s="4" t="s">
        <v>23</v>
      </c>
      <c r="CC4" s="4" t="s">
        <v>23</v>
      </c>
      <c r="CD4" s="4" t="s">
        <v>23</v>
      </c>
      <c r="CE4" s="4" t="s">
        <v>23</v>
      </c>
      <c r="CF4" s="4" t="s">
        <v>23</v>
      </c>
      <c r="CG4" s="4" t="s">
        <v>23</v>
      </c>
      <c r="CH4" s="4" t="s">
        <v>23</v>
      </c>
      <c r="CI4" s="4" t="s">
        <v>23</v>
      </c>
      <c r="CJ4" s="4" t="s">
        <v>23</v>
      </c>
      <c r="CK4" s="4" t="s">
        <v>23</v>
      </c>
      <c r="CL4" s="4" t="s">
        <v>23</v>
      </c>
      <c r="CM4" s="4" t="s">
        <v>23</v>
      </c>
      <c r="CN4" s="4" t="s">
        <v>23</v>
      </c>
      <c r="CO4" s="3"/>
      <c r="CP4" s="4" t="s">
        <v>23</v>
      </c>
    </row>
    <row r="5" spans="1:94" s="5" customFormat="1" ht="15" x14ac:dyDescent="0.3">
      <c r="A5" s="3"/>
      <c r="B5" s="3"/>
      <c r="C5" s="4" t="s">
        <v>36</v>
      </c>
      <c r="D5" s="4" t="s">
        <v>36</v>
      </c>
      <c r="E5" s="3"/>
      <c r="F5" s="4" t="s">
        <v>24</v>
      </c>
      <c r="G5" s="4" t="s">
        <v>25</v>
      </c>
      <c r="H5" s="4" t="s">
        <v>26</v>
      </c>
      <c r="I5" s="4" t="s">
        <v>27</v>
      </c>
      <c r="J5" s="4" t="s">
        <v>28</v>
      </c>
      <c r="K5" s="4" t="s">
        <v>29</v>
      </c>
      <c r="L5" s="4" t="s">
        <v>30</v>
      </c>
      <c r="M5" s="4" t="s">
        <v>31</v>
      </c>
      <c r="N5" s="4" t="s">
        <v>32</v>
      </c>
      <c r="O5" s="4" t="s">
        <v>33</v>
      </c>
      <c r="P5" s="4" t="s">
        <v>34</v>
      </c>
      <c r="Q5" s="4" t="s">
        <v>35</v>
      </c>
      <c r="R5" s="3"/>
      <c r="S5" s="4" t="s">
        <v>36</v>
      </c>
      <c r="U5" s="4" t="s">
        <v>24</v>
      </c>
      <c r="V5" s="4" t="s">
        <v>25</v>
      </c>
      <c r="W5" s="4" t="s">
        <v>26</v>
      </c>
      <c r="X5" s="4" t="s">
        <v>27</v>
      </c>
      <c r="Y5" s="4" t="s">
        <v>28</v>
      </c>
      <c r="Z5" s="4" t="s">
        <v>29</v>
      </c>
      <c r="AA5" s="4" t="s">
        <v>30</v>
      </c>
      <c r="AB5" s="4" t="s">
        <v>31</v>
      </c>
      <c r="AC5" s="4" t="s">
        <v>32</v>
      </c>
      <c r="AD5" s="4" t="s">
        <v>33</v>
      </c>
      <c r="AE5" s="4" t="s">
        <v>34</v>
      </c>
      <c r="AF5" s="4" t="s">
        <v>35</v>
      </c>
      <c r="AG5" s="3"/>
      <c r="AH5" s="4" t="s">
        <v>36</v>
      </c>
      <c r="AJ5" s="4" t="s">
        <v>24</v>
      </c>
      <c r="AK5" s="4" t="s">
        <v>25</v>
      </c>
      <c r="AL5" s="4" t="s">
        <v>26</v>
      </c>
      <c r="AM5" s="4" t="s">
        <v>27</v>
      </c>
      <c r="AN5" s="4" t="s">
        <v>28</v>
      </c>
      <c r="AO5" s="4" t="s">
        <v>29</v>
      </c>
      <c r="AP5" s="4" t="s">
        <v>30</v>
      </c>
      <c r="AQ5" s="4" t="s">
        <v>31</v>
      </c>
      <c r="AR5" s="4" t="s">
        <v>32</v>
      </c>
      <c r="AS5" s="4" t="s">
        <v>33</v>
      </c>
      <c r="AT5" s="4" t="s">
        <v>34</v>
      </c>
      <c r="AU5" s="4" t="s">
        <v>35</v>
      </c>
      <c r="AV5" s="3"/>
      <c r="AW5" s="4" t="s">
        <v>36</v>
      </c>
      <c r="AY5" s="4" t="s">
        <v>24</v>
      </c>
      <c r="AZ5" s="4" t="s">
        <v>25</v>
      </c>
      <c r="BA5" s="4" t="s">
        <v>26</v>
      </c>
      <c r="BB5" s="4" t="s">
        <v>27</v>
      </c>
      <c r="BC5" s="4" t="s">
        <v>28</v>
      </c>
      <c r="BD5" s="4" t="s">
        <v>29</v>
      </c>
      <c r="BE5" s="4" t="s">
        <v>30</v>
      </c>
      <c r="BF5" s="4" t="s">
        <v>31</v>
      </c>
      <c r="BG5" s="4" t="s">
        <v>32</v>
      </c>
      <c r="BH5" s="4" t="s">
        <v>33</v>
      </c>
      <c r="BI5" s="4" t="s">
        <v>34</v>
      </c>
      <c r="BJ5" s="4" t="s">
        <v>35</v>
      </c>
      <c r="BK5" s="3"/>
      <c r="BL5" s="4" t="s">
        <v>36</v>
      </c>
      <c r="BN5" s="4" t="s">
        <v>24</v>
      </c>
      <c r="BO5" s="4" t="s">
        <v>25</v>
      </c>
      <c r="BP5" s="4" t="s">
        <v>26</v>
      </c>
      <c r="BQ5" s="4" t="s">
        <v>27</v>
      </c>
      <c r="BR5" s="4" t="s">
        <v>28</v>
      </c>
      <c r="BS5" s="4" t="s">
        <v>29</v>
      </c>
      <c r="BT5" s="4" t="s">
        <v>30</v>
      </c>
      <c r="BU5" s="4" t="s">
        <v>31</v>
      </c>
      <c r="BV5" s="4" t="s">
        <v>32</v>
      </c>
      <c r="BW5" s="4" t="s">
        <v>33</v>
      </c>
      <c r="BX5" s="4" t="s">
        <v>34</v>
      </c>
      <c r="BY5" s="4" t="s">
        <v>35</v>
      </c>
      <c r="BZ5" s="3"/>
      <c r="CA5" s="4" t="s">
        <v>36</v>
      </c>
      <c r="CC5" s="4" t="s">
        <v>24</v>
      </c>
      <c r="CD5" s="4" t="s">
        <v>25</v>
      </c>
      <c r="CE5" s="4" t="s">
        <v>26</v>
      </c>
      <c r="CF5" s="4" t="s">
        <v>27</v>
      </c>
      <c r="CG5" s="4" t="s">
        <v>28</v>
      </c>
      <c r="CH5" s="4" t="s">
        <v>29</v>
      </c>
      <c r="CI5" s="4" t="s">
        <v>30</v>
      </c>
      <c r="CJ5" s="4" t="s">
        <v>31</v>
      </c>
      <c r="CK5" s="4" t="s">
        <v>32</v>
      </c>
      <c r="CL5" s="4" t="s">
        <v>33</v>
      </c>
      <c r="CM5" s="4" t="s">
        <v>34</v>
      </c>
      <c r="CN5" s="4" t="s">
        <v>35</v>
      </c>
      <c r="CO5" s="3"/>
      <c r="CP5" s="4" t="s">
        <v>36</v>
      </c>
    </row>
    <row r="6" spans="1:94" s="5" customFormat="1" ht="15" x14ac:dyDescent="0.3">
      <c r="A6" s="6"/>
      <c r="B6" s="6"/>
      <c r="C6" s="6">
        <v>2017</v>
      </c>
      <c r="D6" s="6">
        <v>2018</v>
      </c>
      <c r="E6" s="6"/>
      <c r="F6" s="24">
        <v>2019</v>
      </c>
      <c r="G6" s="24">
        <f>F6</f>
        <v>2019</v>
      </c>
      <c r="H6" s="24">
        <f t="shared" ref="H6:Q6" si="0">G6</f>
        <v>2019</v>
      </c>
      <c r="I6" s="24">
        <f t="shared" si="0"/>
        <v>2019</v>
      </c>
      <c r="J6" s="24">
        <f t="shared" si="0"/>
        <v>2019</v>
      </c>
      <c r="K6" s="24">
        <f t="shared" si="0"/>
        <v>2019</v>
      </c>
      <c r="L6" s="24">
        <f t="shared" si="0"/>
        <v>2019</v>
      </c>
      <c r="M6" s="24">
        <f t="shared" si="0"/>
        <v>2019</v>
      </c>
      <c r="N6" s="24">
        <f t="shared" si="0"/>
        <v>2019</v>
      </c>
      <c r="O6" s="24">
        <f t="shared" si="0"/>
        <v>2019</v>
      </c>
      <c r="P6" s="24">
        <f t="shared" si="0"/>
        <v>2019</v>
      </c>
      <c r="Q6" s="24">
        <f t="shared" si="0"/>
        <v>2019</v>
      </c>
      <c r="R6" s="7"/>
      <c r="S6" s="24">
        <f>Q6</f>
        <v>2019</v>
      </c>
      <c r="U6" s="24">
        <f>S6+1</f>
        <v>2020</v>
      </c>
      <c r="V6" s="24">
        <f>U6</f>
        <v>2020</v>
      </c>
      <c r="W6" s="24">
        <f t="shared" ref="W6:AF6" si="1">V6</f>
        <v>2020</v>
      </c>
      <c r="X6" s="24">
        <f t="shared" si="1"/>
        <v>2020</v>
      </c>
      <c r="Y6" s="24">
        <f t="shared" si="1"/>
        <v>2020</v>
      </c>
      <c r="Z6" s="24">
        <f t="shared" si="1"/>
        <v>2020</v>
      </c>
      <c r="AA6" s="24">
        <f t="shared" si="1"/>
        <v>2020</v>
      </c>
      <c r="AB6" s="24">
        <f t="shared" si="1"/>
        <v>2020</v>
      </c>
      <c r="AC6" s="24">
        <f t="shared" si="1"/>
        <v>2020</v>
      </c>
      <c r="AD6" s="24">
        <f t="shared" si="1"/>
        <v>2020</v>
      </c>
      <c r="AE6" s="24">
        <f t="shared" si="1"/>
        <v>2020</v>
      </c>
      <c r="AF6" s="24">
        <f t="shared" si="1"/>
        <v>2020</v>
      </c>
      <c r="AG6" s="7"/>
      <c r="AH6" s="24">
        <f>AF6</f>
        <v>2020</v>
      </c>
      <c r="AJ6" s="24">
        <f>AH6+1</f>
        <v>2021</v>
      </c>
      <c r="AK6" s="24">
        <f>AJ6</f>
        <v>2021</v>
      </c>
      <c r="AL6" s="24">
        <f t="shared" ref="AL6:AU6" si="2">AK6</f>
        <v>2021</v>
      </c>
      <c r="AM6" s="24">
        <f t="shared" si="2"/>
        <v>2021</v>
      </c>
      <c r="AN6" s="24">
        <f t="shared" si="2"/>
        <v>2021</v>
      </c>
      <c r="AO6" s="24">
        <f t="shared" si="2"/>
        <v>2021</v>
      </c>
      <c r="AP6" s="24">
        <f t="shared" si="2"/>
        <v>2021</v>
      </c>
      <c r="AQ6" s="24">
        <f t="shared" si="2"/>
        <v>2021</v>
      </c>
      <c r="AR6" s="24">
        <f t="shared" si="2"/>
        <v>2021</v>
      </c>
      <c r="AS6" s="24">
        <f t="shared" si="2"/>
        <v>2021</v>
      </c>
      <c r="AT6" s="24">
        <f t="shared" si="2"/>
        <v>2021</v>
      </c>
      <c r="AU6" s="24">
        <f t="shared" si="2"/>
        <v>2021</v>
      </c>
      <c r="AV6" s="7"/>
      <c r="AW6" s="24">
        <f>AU6</f>
        <v>2021</v>
      </c>
      <c r="AY6" s="24">
        <f>AW6+1</f>
        <v>2022</v>
      </c>
      <c r="AZ6" s="24">
        <f>AY6</f>
        <v>2022</v>
      </c>
      <c r="BA6" s="24">
        <f t="shared" ref="BA6:BJ6" si="3">AZ6</f>
        <v>2022</v>
      </c>
      <c r="BB6" s="24">
        <f t="shared" si="3"/>
        <v>2022</v>
      </c>
      <c r="BC6" s="24">
        <f t="shared" si="3"/>
        <v>2022</v>
      </c>
      <c r="BD6" s="24">
        <f t="shared" si="3"/>
        <v>2022</v>
      </c>
      <c r="BE6" s="24">
        <f t="shared" si="3"/>
        <v>2022</v>
      </c>
      <c r="BF6" s="24">
        <f t="shared" si="3"/>
        <v>2022</v>
      </c>
      <c r="BG6" s="24">
        <f t="shared" si="3"/>
        <v>2022</v>
      </c>
      <c r="BH6" s="24">
        <f t="shared" si="3"/>
        <v>2022</v>
      </c>
      <c r="BI6" s="24">
        <f t="shared" si="3"/>
        <v>2022</v>
      </c>
      <c r="BJ6" s="24">
        <f t="shared" si="3"/>
        <v>2022</v>
      </c>
      <c r="BK6" s="7"/>
      <c r="BL6" s="24">
        <f>BJ6</f>
        <v>2022</v>
      </c>
      <c r="BM6" s="24"/>
      <c r="BN6" s="24">
        <f>BL6+1</f>
        <v>2023</v>
      </c>
      <c r="BO6" s="24">
        <f>BN6</f>
        <v>2023</v>
      </c>
      <c r="BP6" s="24">
        <f t="shared" ref="BP6:BY6" si="4">BO6</f>
        <v>2023</v>
      </c>
      <c r="BQ6" s="24">
        <f t="shared" si="4"/>
        <v>2023</v>
      </c>
      <c r="BR6" s="24">
        <f t="shared" si="4"/>
        <v>2023</v>
      </c>
      <c r="BS6" s="24">
        <f t="shared" si="4"/>
        <v>2023</v>
      </c>
      <c r="BT6" s="24">
        <f t="shared" si="4"/>
        <v>2023</v>
      </c>
      <c r="BU6" s="24">
        <f t="shared" si="4"/>
        <v>2023</v>
      </c>
      <c r="BV6" s="24">
        <f t="shared" si="4"/>
        <v>2023</v>
      </c>
      <c r="BW6" s="24">
        <f t="shared" si="4"/>
        <v>2023</v>
      </c>
      <c r="BX6" s="24">
        <f t="shared" si="4"/>
        <v>2023</v>
      </c>
      <c r="BY6" s="24">
        <f t="shared" si="4"/>
        <v>2023</v>
      </c>
      <c r="BZ6" s="7"/>
      <c r="CA6" s="24">
        <f>BY6</f>
        <v>2023</v>
      </c>
      <c r="CB6" s="24"/>
      <c r="CC6" s="24">
        <f>CA6+1</f>
        <v>2024</v>
      </c>
      <c r="CD6" s="24">
        <f>CC6</f>
        <v>2024</v>
      </c>
      <c r="CE6" s="24">
        <f t="shared" ref="CE6:CN6" si="5">CD6</f>
        <v>2024</v>
      </c>
      <c r="CF6" s="24">
        <f t="shared" si="5"/>
        <v>2024</v>
      </c>
      <c r="CG6" s="24">
        <f t="shared" si="5"/>
        <v>2024</v>
      </c>
      <c r="CH6" s="24">
        <f t="shared" si="5"/>
        <v>2024</v>
      </c>
      <c r="CI6" s="24">
        <f t="shared" si="5"/>
        <v>2024</v>
      </c>
      <c r="CJ6" s="24">
        <f t="shared" si="5"/>
        <v>2024</v>
      </c>
      <c r="CK6" s="24">
        <f t="shared" si="5"/>
        <v>2024</v>
      </c>
      <c r="CL6" s="24">
        <f t="shared" si="5"/>
        <v>2024</v>
      </c>
      <c r="CM6" s="24">
        <f t="shared" si="5"/>
        <v>2024</v>
      </c>
      <c r="CN6" s="24">
        <f t="shared" si="5"/>
        <v>2024</v>
      </c>
      <c r="CO6" s="7"/>
      <c r="CP6" s="24">
        <f>CN6</f>
        <v>2024</v>
      </c>
    </row>
    <row r="8" spans="1:94" s="8" customFormat="1" x14ac:dyDescent="0.35">
      <c r="C8" s="17"/>
      <c r="D8" s="17"/>
    </row>
    <row r="9" spans="1:94" s="8" customFormat="1" x14ac:dyDescent="0.35">
      <c r="A9" s="13" t="s">
        <v>39</v>
      </c>
      <c r="B9" s="9"/>
      <c r="C9" s="203"/>
      <c r="D9" s="203"/>
      <c r="E9" s="9"/>
    </row>
    <row r="10" spans="1:94" s="8" customFormat="1" x14ac:dyDescent="0.35">
      <c r="C10" s="17"/>
      <c r="D10" s="17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36"/>
      <c r="S10" s="154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  <c r="BB10" s="136"/>
      <c r="BC10" s="136"/>
      <c r="BD10" s="136"/>
      <c r="BE10" s="136"/>
      <c r="BF10" s="136"/>
      <c r="BG10" s="136"/>
      <c r="BH10" s="136"/>
      <c r="BI10" s="136"/>
      <c r="BJ10" s="136"/>
      <c r="BK10" s="136"/>
      <c r="BL10" s="136"/>
      <c r="BM10" s="136"/>
      <c r="BN10" s="136"/>
      <c r="BO10" s="136"/>
      <c r="BP10" s="136"/>
      <c r="BQ10" s="136"/>
      <c r="BR10" s="136"/>
      <c r="BS10" s="136"/>
      <c r="BT10" s="136"/>
      <c r="BU10" s="136"/>
      <c r="BV10" s="136"/>
      <c r="BW10" s="136"/>
      <c r="BX10" s="136"/>
      <c r="BY10" s="136"/>
      <c r="BZ10" s="136"/>
      <c r="CA10" s="136"/>
      <c r="CB10" s="136"/>
      <c r="CC10" s="136"/>
      <c r="CD10" s="136"/>
      <c r="CE10" s="136"/>
      <c r="CF10" s="136"/>
      <c r="CG10" s="136"/>
      <c r="CH10" s="136"/>
      <c r="CI10" s="136"/>
      <c r="CJ10" s="136"/>
      <c r="CK10" s="136"/>
      <c r="CL10" s="136"/>
      <c r="CM10" s="136"/>
      <c r="CN10" s="136"/>
    </row>
    <row r="11" spans="1:94" s="8" customFormat="1" x14ac:dyDescent="0.35">
      <c r="A11" s="8" t="s">
        <v>242</v>
      </c>
      <c r="C11" s="17"/>
      <c r="D11" s="17"/>
      <c r="F11" s="136">
        <v>31</v>
      </c>
      <c r="G11" s="136">
        <v>31</v>
      </c>
      <c r="H11" s="136">
        <v>28</v>
      </c>
      <c r="I11" s="136">
        <v>31</v>
      </c>
      <c r="J11" s="136">
        <v>30</v>
      </c>
      <c r="K11" s="136">
        <v>31</v>
      </c>
      <c r="L11" s="136">
        <v>30</v>
      </c>
      <c r="M11" s="136">
        <v>31</v>
      </c>
      <c r="N11" s="136">
        <v>31</v>
      </c>
      <c r="O11" s="136">
        <v>30</v>
      </c>
      <c r="P11" s="136">
        <v>31</v>
      </c>
      <c r="Q11" s="136">
        <v>30</v>
      </c>
      <c r="R11" s="136"/>
      <c r="S11" s="136"/>
      <c r="T11" s="136"/>
      <c r="U11" s="136">
        <v>31</v>
      </c>
      <c r="V11" s="136">
        <v>31</v>
      </c>
      <c r="W11" s="136">
        <v>28</v>
      </c>
      <c r="X11" s="136">
        <v>31</v>
      </c>
      <c r="Y11" s="136">
        <v>30</v>
      </c>
      <c r="Z11" s="136">
        <v>31</v>
      </c>
      <c r="AA11" s="136">
        <v>30</v>
      </c>
      <c r="AB11" s="136">
        <v>31</v>
      </c>
      <c r="AC11" s="136">
        <v>31</v>
      </c>
      <c r="AD11" s="136">
        <v>30</v>
      </c>
      <c r="AE11" s="136">
        <v>31</v>
      </c>
      <c r="AF11" s="136">
        <v>30</v>
      </c>
      <c r="AG11" s="136"/>
      <c r="AH11" s="136"/>
      <c r="AI11" s="136"/>
      <c r="AJ11" s="136">
        <v>31</v>
      </c>
      <c r="AK11" s="136">
        <v>31</v>
      </c>
      <c r="AL11" s="136">
        <v>28</v>
      </c>
      <c r="AM11" s="136">
        <v>31</v>
      </c>
      <c r="AN11" s="136">
        <v>30</v>
      </c>
      <c r="AO11" s="136">
        <v>31</v>
      </c>
      <c r="AP11" s="136">
        <v>30</v>
      </c>
      <c r="AQ11" s="136">
        <v>31</v>
      </c>
      <c r="AR11" s="136">
        <v>31</v>
      </c>
      <c r="AS11" s="136">
        <v>30</v>
      </c>
      <c r="AT11" s="136">
        <v>31</v>
      </c>
      <c r="AU11" s="136">
        <v>30</v>
      </c>
      <c r="AV11" s="136"/>
      <c r="AW11" s="136"/>
      <c r="AX11" s="136"/>
      <c r="AY11" s="136">
        <v>31</v>
      </c>
      <c r="AZ11" s="136">
        <v>31</v>
      </c>
      <c r="BA11" s="136">
        <v>28</v>
      </c>
      <c r="BB11" s="136">
        <v>31</v>
      </c>
      <c r="BC11" s="136">
        <v>30</v>
      </c>
      <c r="BD11" s="136">
        <v>31</v>
      </c>
      <c r="BE11" s="136">
        <v>30</v>
      </c>
      <c r="BF11" s="136">
        <v>31</v>
      </c>
      <c r="BG11" s="136">
        <v>31</v>
      </c>
      <c r="BH11" s="136">
        <v>30</v>
      </c>
      <c r="BI11" s="136">
        <v>31</v>
      </c>
      <c r="BJ11" s="136">
        <v>30</v>
      </c>
      <c r="BK11" s="136"/>
      <c r="BL11" s="136"/>
      <c r="BM11" s="136"/>
      <c r="BN11" s="136">
        <v>31</v>
      </c>
      <c r="BO11" s="136">
        <v>31</v>
      </c>
      <c r="BP11" s="136">
        <v>28</v>
      </c>
      <c r="BQ11" s="136">
        <v>31</v>
      </c>
      <c r="BR11" s="136">
        <v>30</v>
      </c>
      <c r="BS11" s="136">
        <v>31</v>
      </c>
      <c r="BT11" s="136">
        <v>30</v>
      </c>
      <c r="BU11" s="136">
        <v>31</v>
      </c>
      <c r="BV11" s="136">
        <v>31</v>
      </c>
      <c r="BW11" s="136">
        <v>30</v>
      </c>
      <c r="BX11" s="136">
        <v>31</v>
      </c>
      <c r="BY11" s="136">
        <v>30</v>
      </c>
      <c r="BZ11" s="136"/>
      <c r="CA11" s="136"/>
      <c r="CB11" s="136"/>
      <c r="CC11" s="136">
        <v>31</v>
      </c>
      <c r="CD11" s="136">
        <v>31</v>
      </c>
      <c r="CE11" s="136">
        <v>28</v>
      </c>
      <c r="CF11" s="136">
        <v>31</v>
      </c>
      <c r="CG11" s="136">
        <v>30</v>
      </c>
      <c r="CH11" s="136">
        <v>31</v>
      </c>
      <c r="CI11" s="136">
        <v>30</v>
      </c>
      <c r="CJ11" s="136">
        <v>31</v>
      </c>
      <c r="CK11" s="136">
        <v>31</v>
      </c>
      <c r="CL11" s="136">
        <v>30</v>
      </c>
      <c r="CM11" s="136">
        <v>31</v>
      </c>
      <c r="CN11" s="136">
        <v>30</v>
      </c>
    </row>
    <row r="12" spans="1:94" s="8" customFormat="1" x14ac:dyDescent="0.35">
      <c r="C12" s="17"/>
      <c r="D12" s="17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  <c r="AO12" s="136"/>
      <c r="AP12" s="136"/>
      <c r="AQ12" s="136"/>
      <c r="AR12" s="136"/>
      <c r="AS12" s="136"/>
      <c r="AT12" s="136"/>
      <c r="AU12" s="136"/>
      <c r="AV12" s="136"/>
      <c r="AW12" s="136"/>
      <c r="AX12" s="136"/>
      <c r="AY12" s="136"/>
      <c r="AZ12" s="136"/>
      <c r="BA12" s="136"/>
      <c r="BB12" s="136"/>
      <c r="BC12" s="136"/>
      <c r="BD12" s="136"/>
      <c r="BE12" s="136"/>
      <c r="BF12" s="136"/>
      <c r="BG12" s="136"/>
      <c r="BH12" s="136"/>
      <c r="BI12" s="136"/>
      <c r="BJ12" s="136"/>
      <c r="BK12" s="136"/>
      <c r="BL12" s="136"/>
      <c r="BM12" s="136"/>
      <c r="BN12" s="136"/>
      <c r="BO12" s="136"/>
      <c r="BP12" s="136"/>
      <c r="BQ12" s="136"/>
      <c r="BR12" s="136"/>
      <c r="BS12" s="136"/>
      <c r="BT12" s="136"/>
      <c r="BU12" s="136"/>
      <c r="BV12" s="136"/>
      <c r="BW12" s="136"/>
      <c r="BX12" s="136"/>
      <c r="BY12" s="136"/>
      <c r="BZ12" s="136"/>
      <c r="CA12" s="136"/>
      <c r="CB12" s="136"/>
      <c r="CC12" s="136"/>
      <c r="CD12" s="136"/>
      <c r="CE12" s="136"/>
      <c r="CF12" s="136"/>
      <c r="CG12" s="136"/>
      <c r="CH12" s="136"/>
      <c r="CI12" s="136"/>
      <c r="CJ12" s="136"/>
      <c r="CK12" s="136"/>
      <c r="CL12" s="136"/>
      <c r="CM12" s="136"/>
      <c r="CN12" s="136"/>
    </row>
    <row r="13" spans="1:94" s="8" customFormat="1" x14ac:dyDescent="0.35">
      <c r="A13" s="8" t="s">
        <v>280</v>
      </c>
      <c r="C13" s="17"/>
      <c r="D13" s="17"/>
      <c r="F13" s="136">
        <f t="shared" ref="F13:Q13" si="6">F251</f>
        <v>841500</v>
      </c>
      <c r="G13" s="136">
        <f t="shared" si="6"/>
        <v>1782000</v>
      </c>
      <c r="H13" s="136">
        <f t="shared" si="6"/>
        <v>1435500</v>
      </c>
      <c r="I13" s="136">
        <f t="shared" si="6"/>
        <v>1633500</v>
      </c>
      <c r="J13" s="136">
        <f t="shared" si="6"/>
        <v>2277000</v>
      </c>
      <c r="K13" s="136">
        <f t="shared" si="6"/>
        <v>2277000</v>
      </c>
      <c r="L13" s="136">
        <f t="shared" si="6"/>
        <v>2079000</v>
      </c>
      <c r="M13" s="136">
        <f t="shared" si="6"/>
        <v>1584000</v>
      </c>
      <c r="N13" s="136">
        <f t="shared" si="6"/>
        <v>1584000</v>
      </c>
      <c r="O13" s="136">
        <f t="shared" si="6"/>
        <v>1584000</v>
      </c>
      <c r="P13" s="136">
        <f t="shared" si="6"/>
        <v>990000</v>
      </c>
      <c r="Q13" s="136">
        <f t="shared" si="6"/>
        <v>816750</v>
      </c>
      <c r="R13" s="136"/>
      <c r="S13" s="136"/>
      <c r="T13" s="136"/>
      <c r="U13" s="136">
        <f t="shared" ref="U13:AF13" si="7">U251</f>
        <v>917157.79816513765</v>
      </c>
      <c r="V13" s="136">
        <f t="shared" si="7"/>
        <v>1942216.513761468</v>
      </c>
      <c r="W13" s="136">
        <f t="shared" si="7"/>
        <v>1564563.3027522936</v>
      </c>
      <c r="X13" s="136">
        <f t="shared" si="7"/>
        <v>1780365.1376146793</v>
      </c>
      <c r="Y13" s="136">
        <f t="shared" si="7"/>
        <v>2481721.1009174315</v>
      </c>
      <c r="Z13" s="136">
        <f t="shared" si="7"/>
        <v>2481721.1009174315</v>
      </c>
      <c r="AA13" s="136">
        <f t="shared" si="7"/>
        <v>2265919.2660550461</v>
      </c>
      <c r="AB13" s="136">
        <f t="shared" si="7"/>
        <v>1726414.6788990828</v>
      </c>
      <c r="AC13" s="136">
        <f t="shared" si="7"/>
        <v>1726414.6788990828</v>
      </c>
      <c r="AD13" s="136">
        <f t="shared" si="7"/>
        <v>1726414.6788990828</v>
      </c>
      <c r="AE13" s="136">
        <f t="shared" si="7"/>
        <v>1079009.1743119268</v>
      </c>
      <c r="AF13" s="136">
        <f t="shared" si="7"/>
        <v>890182.56880733964</v>
      </c>
      <c r="AG13" s="136"/>
      <c r="AH13" s="136"/>
      <c r="AI13" s="136"/>
      <c r="AJ13" s="136">
        <f t="shared" ref="AJ13:AU13" si="8">AJ251</f>
        <v>963015.68807339459</v>
      </c>
      <c r="AK13" s="136">
        <f t="shared" si="8"/>
        <v>2039327.3394495414</v>
      </c>
      <c r="AL13" s="136">
        <f t="shared" si="8"/>
        <v>1642791.4678899082</v>
      </c>
      <c r="AM13" s="136">
        <f t="shared" si="8"/>
        <v>1869383.3944954132</v>
      </c>
      <c r="AN13" s="136">
        <f t="shared" si="8"/>
        <v>2605807.1559633035</v>
      </c>
      <c r="AO13" s="136">
        <f t="shared" si="8"/>
        <v>2605807.1559633035</v>
      </c>
      <c r="AP13" s="136">
        <f t="shared" si="8"/>
        <v>2379215.2293577986</v>
      </c>
      <c r="AQ13" s="136">
        <f t="shared" si="8"/>
        <v>1812735.4128440372</v>
      </c>
      <c r="AR13" s="136">
        <f t="shared" si="8"/>
        <v>1812735.4128440372</v>
      </c>
      <c r="AS13" s="136">
        <f t="shared" si="8"/>
        <v>1812735.4128440372</v>
      </c>
      <c r="AT13" s="136">
        <f t="shared" si="8"/>
        <v>1132959.6330275231</v>
      </c>
      <c r="AU13" s="136">
        <f t="shared" si="8"/>
        <v>934691.69724770659</v>
      </c>
      <c r="AV13" s="136"/>
      <c r="AW13" s="136"/>
      <c r="AX13" s="136"/>
      <c r="AY13" s="136">
        <f t="shared" ref="AY13:BJ13" si="9">AY251</f>
        <v>1011166.4724770645</v>
      </c>
      <c r="AZ13" s="136">
        <f t="shared" si="9"/>
        <v>2141293.7064220184</v>
      </c>
      <c r="BA13" s="136">
        <f t="shared" si="9"/>
        <v>1724931.0412844038</v>
      </c>
      <c r="BB13" s="136">
        <f t="shared" si="9"/>
        <v>1962852.564220184</v>
      </c>
      <c r="BC13" s="136">
        <f t="shared" si="9"/>
        <v>2736097.5137614687</v>
      </c>
      <c r="BD13" s="136">
        <f t="shared" si="9"/>
        <v>2736097.5137614687</v>
      </c>
      <c r="BE13" s="136">
        <f t="shared" si="9"/>
        <v>2498175.9908256889</v>
      </c>
      <c r="BF13" s="136">
        <f t="shared" si="9"/>
        <v>1903372.1834862388</v>
      </c>
      <c r="BG13" s="136">
        <f t="shared" si="9"/>
        <v>1903372.1834862388</v>
      </c>
      <c r="BH13" s="136">
        <f t="shared" si="9"/>
        <v>1903372.1834862388</v>
      </c>
      <c r="BI13" s="136">
        <f t="shared" si="9"/>
        <v>1189607.6146788993</v>
      </c>
      <c r="BJ13" s="136">
        <f t="shared" si="9"/>
        <v>981426.282110092</v>
      </c>
      <c r="BK13" s="136"/>
      <c r="BL13" s="136"/>
      <c r="BM13" s="136"/>
      <c r="BN13" s="136">
        <f t="shared" ref="BN13:BY13" si="10">BN251</f>
        <v>1061724.7961009177</v>
      </c>
      <c r="BO13" s="136">
        <f t="shared" si="10"/>
        <v>2248358.3917431193</v>
      </c>
      <c r="BP13" s="136">
        <f t="shared" si="10"/>
        <v>1811177.593348624</v>
      </c>
      <c r="BQ13" s="136">
        <f t="shared" si="10"/>
        <v>2060995.1924311933</v>
      </c>
      <c r="BR13" s="136">
        <f t="shared" si="10"/>
        <v>2872902.3894495424</v>
      </c>
      <c r="BS13" s="136">
        <f t="shared" si="10"/>
        <v>2872902.3894495424</v>
      </c>
      <c r="BT13" s="136">
        <f t="shared" si="10"/>
        <v>2623084.7903669733</v>
      </c>
      <c r="BU13" s="136">
        <f t="shared" si="10"/>
        <v>1998540.7926605511</v>
      </c>
      <c r="BV13" s="136">
        <f t="shared" si="10"/>
        <v>1998540.7926605511</v>
      </c>
      <c r="BW13" s="136">
        <f t="shared" si="10"/>
        <v>1998540.7926605511</v>
      </c>
      <c r="BX13" s="136">
        <f t="shared" si="10"/>
        <v>1249087.9954128445</v>
      </c>
      <c r="BY13" s="136">
        <f t="shared" si="10"/>
        <v>1030497.5962155967</v>
      </c>
      <c r="BZ13" s="136"/>
      <c r="CA13" s="136"/>
      <c r="CB13" s="136"/>
      <c r="CC13" s="136">
        <f t="shared" ref="CC13:CN13" si="11">CC251</f>
        <v>1114811.0359059635</v>
      </c>
      <c r="CD13" s="136">
        <f t="shared" si="11"/>
        <v>2360776.3113302756</v>
      </c>
      <c r="CE13" s="136">
        <f t="shared" si="11"/>
        <v>1901736.4730160553</v>
      </c>
      <c r="CF13" s="136">
        <f t="shared" si="11"/>
        <v>2164044.9520527534</v>
      </c>
      <c r="CG13" s="136">
        <f t="shared" si="11"/>
        <v>3016547.5089220195</v>
      </c>
      <c r="CH13" s="136">
        <f t="shared" si="11"/>
        <v>3016547.5089220195</v>
      </c>
      <c r="CI13" s="136">
        <f t="shared" si="11"/>
        <v>2754239.0298853223</v>
      </c>
      <c r="CJ13" s="136">
        <f t="shared" si="11"/>
        <v>2098467.8322935784</v>
      </c>
      <c r="CK13" s="136">
        <f t="shared" si="11"/>
        <v>2098467.8322935784</v>
      </c>
      <c r="CL13" s="136">
        <f t="shared" si="11"/>
        <v>2098467.8322935784</v>
      </c>
      <c r="CM13" s="136">
        <f t="shared" si="11"/>
        <v>1311542.3951834866</v>
      </c>
      <c r="CN13" s="136">
        <f t="shared" si="11"/>
        <v>1082022.4760263767</v>
      </c>
    </row>
    <row r="14" spans="1:94" s="11" customFormat="1" x14ac:dyDescent="0.35">
      <c r="C14" s="120"/>
      <c r="D14" s="120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55"/>
      <c r="AK14" s="155"/>
      <c r="AL14" s="155"/>
      <c r="AM14" s="155"/>
      <c r="AN14" s="155"/>
      <c r="AO14" s="155"/>
      <c r="AP14" s="155"/>
      <c r="AQ14" s="155"/>
      <c r="AR14" s="155"/>
      <c r="AS14" s="155"/>
      <c r="AT14" s="155"/>
      <c r="AU14" s="155"/>
      <c r="AV14" s="155"/>
      <c r="AW14" s="155"/>
      <c r="AX14" s="155"/>
      <c r="AY14" s="155"/>
      <c r="AZ14" s="155"/>
      <c r="BA14" s="155"/>
      <c r="BB14" s="155"/>
      <c r="BC14" s="155"/>
      <c r="BD14" s="155"/>
      <c r="BE14" s="155"/>
      <c r="BF14" s="155"/>
      <c r="BG14" s="155"/>
      <c r="BH14" s="155"/>
      <c r="BI14" s="155"/>
      <c r="BJ14" s="155"/>
      <c r="BK14" s="155"/>
      <c r="BL14" s="155"/>
      <c r="BM14" s="155"/>
      <c r="BN14" s="155"/>
      <c r="BO14" s="155"/>
      <c r="BP14" s="155"/>
      <c r="BQ14" s="155"/>
      <c r="BR14" s="155"/>
      <c r="BS14" s="155"/>
      <c r="BT14" s="155"/>
      <c r="BU14" s="155"/>
      <c r="BV14" s="155"/>
      <c r="BW14" s="155"/>
      <c r="BX14" s="155"/>
      <c r="BY14" s="155"/>
      <c r="BZ14" s="155"/>
      <c r="CA14" s="155"/>
      <c r="CB14" s="155"/>
      <c r="CC14" s="155"/>
      <c r="CD14" s="155"/>
      <c r="CE14" s="155"/>
      <c r="CF14" s="155"/>
      <c r="CG14" s="155"/>
      <c r="CH14" s="155"/>
      <c r="CI14" s="155"/>
      <c r="CJ14" s="155"/>
      <c r="CK14" s="155"/>
      <c r="CL14" s="155"/>
      <c r="CM14" s="155"/>
      <c r="CN14" s="155"/>
    </row>
    <row r="15" spans="1:94" s="8" customFormat="1" x14ac:dyDescent="0.35">
      <c r="C15" s="17"/>
      <c r="D15" s="17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  <c r="AO15" s="136"/>
      <c r="AP15" s="136"/>
      <c r="AQ15" s="136"/>
      <c r="AR15" s="136"/>
      <c r="AS15" s="136"/>
      <c r="AT15" s="136"/>
      <c r="AU15" s="136"/>
      <c r="AV15" s="136"/>
      <c r="AW15" s="136"/>
      <c r="AX15" s="136"/>
      <c r="AY15" s="136"/>
      <c r="AZ15" s="136"/>
      <c r="BA15" s="136"/>
      <c r="BB15" s="136"/>
      <c r="BC15" s="136"/>
      <c r="BD15" s="136"/>
      <c r="BE15" s="136"/>
      <c r="BF15" s="136"/>
      <c r="BG15" s="136"/>
      <c r="BH15" s="136"/>
      <c r="BI15" s="136"/>
      <c r="BJ15" s="136"/>
      <c r="BK15" s="136"/>
      <c r="BL15" s="136"/>
      <c r="BM15" s="136"/>
      <c r="BN15" s="136"/>
      <c r="BO15" s="136"/>
      <c r="BP15" s="136"/>
      <c r="BQ15" s="136"/>
      <c r="BR15" s="136"/>
      <c r="BS15" s="136"/>
      <c r="BT15" s="136"/>
      <c r="BU15" s="136"/>
      <c r="BV15" s="136"/>
      <c r="BW15" s="136"/>
      <c r="BX15" s="136"/>
      <c r="BY15" s="136"/>
      <c r="BZ15" s="136"/>
      <c r="CA15" s="136"/>
      <c r="CB15" s="136"/>
      <c r="CC15" s="136"/>
      <c r="CD15" s="136"/>
      <c r="CE15" s="136"/>
      <c r="CF15" s="136"/>
      <c r="CG15" s="136"/>
      <c r="CH15" s="136"/>
      <c r="CI15" s="136"/>
      <c r="CJ15" s="136"/>
      <c r="CK15" s="136"/>
      <c r="CL15" s="136"/>
      <c r="CM15" s="136"/>
      <c r="CN15" s="136"/>
    </row>
    <row r="16" spans="1:94" s="15" customFormat="1" thickBot="1" x14ac:dyDescent="0.35">
      <c r="A16" s="15" t="s">
        <v>41</v>
      </c>
      <c r="C16" s="196">
        <v>950000</v>
      </c>
      <c r="D16" s="196">
        <v>900000</v>
      </c>
      <c r="F16" s="156">
        <f t="shared" ref="F16:N16" si="12">F13</f>
        <v>841500</v>
      </c>
      <c r="G16" s="156">
        <f t="shared" si="12"/>
        <v>1782000</v>
      </c>
      <c r="H16" s="156">
        <f t="shared" si="12"/>
        <v>1435500</v>
      </c>
      <c r="I16" s="156">
        <f t="shared" si="12"/>
        <v>1633500</v>
      </c>
      <c r="J16" s="156">
        <f t="shared" si="12"/>
        <v>2277000</v>
      </c>
      <c r="K16" s="156">
        <f t="shared" si="12"/>
        <v>2277000</v>
      </c>
      <c r="L16" s="156">
        <f t="shared" si="12"/>
        <v>2079000</v>
      </c>
      <c r="M16" s="156">
        <f t="shared" si="12"/>
        <v>1584000</v>
      </c>
      <c r="N16" s="156">
        <f t="shared" si="12"/>
        <v>1584000</v>
      </c>
      <c r="O16" s="156">
        <f>O13</f>
        <v>1584000</v>
      </c>
      <c r="P16" s="156">
        <f t="shared" ref="P16:Q16" si="13">P13</f>
        <v>990000</v>
      </c>
      <c r="Q16" s="156">
        <f t="shared" si="13"/>
        <v>816750</v>
      </c>
      <c r="R16" s="156"/>
      <c r="S16" s="156"/>
      <c r="T16" s="156"/>
      <c r="U16" s="156">
        <f t="shared" ref="U16:AC16" si="14">U13</f>
        <v>917157.79816513765</v>
      </c>
      <c r="V16" s="156">
        <f t="shared" si="14"/>
        <v>1942216.513761468</v>
      </c>
      <c r="W16" s="156">
        <f t="shared" si="14"/>
        <v>1564563.3027522936</v>
      </c>
      <c r="X16" s="156">
        <f t="shared" si="14"/>
        <v>1780365.1376146793</v>
      </c>
      <c r="Y16" s="156">
        <f t="shared" si="14"/>
        <v>2481721.1009174315</v>
      </c>
      <c r="Z16" s="156">
        <f t="shared" si="14"/>
        <v>2481721.1009174315</v>
      </c>
      <c r="AA16" s="156">
        <f t="shared" si="14"/>
        <v>2265919.2660550461</v>
      </c>
      <c r="AB16" s="156">
        <f t="shared" si="14"/>
        <v>1726414.6788990828</v>
      </c>
      <c r="AC16" s="156">
        <f t="shared" si="14"/>
        <v>1726414.6788990828</v>
      </c>
      <c r="AD16" s="156">
        <f>AD13</f>
        <v>1726414.6788990828</v>
      </c>
      <c r="AE16" s="156">
        <f t="shared" ref="AE16:AF16" si="15">AE13</f>
        <v>1079009.1743119268</v>
      </c>
      <c r="AF16" s="156">
        <f t="shared" si="15"/>
        <v>890182.56880733964</v>
      </c>
      <c r="AG16" s="156"/>
      <c r="AH16" s="156"/>
      <c r="AI16" s="156"/>
      <c r="AJ16" s="156">
        <f t="shared" ref="AJ16:AR16" si="16">AJ13</f>
        <v>963015.68807339459</v>
      </c>
      <c r="AK16" s="156">
        <f t="shared" si="16"/>
        <v>2039327.3394495414</v>
      </c>
      <c r="AL16" s="156">
        <f t="shared" si="16"/>
        <v>1642791.4678899082</v>
      </c>
      <c r="AM16" s="156">
        <f t="shared" si="16"/>
        <v>1869383.3944954132</v>
      </c>
      <c r="AN16" s="156">
        <f t="shared" si="16"/>
        <v>2605807.1559633035</v>
      </c>
      <c r="AO16" s="156">
        <f t="shared" si="16"/>
        <v>2605807.1559633035</v>
      </c>
      <c r="AP16" s="156">
        <f t="shared" si="16"/>
        <v>2379215.2293577986</v>
      </c>
      <c r="AQ16" s="156">
        <f t="shared" si="16"/>
        <v>1812735.4128440372</v>
      </c>
      <c r="AR16" s="156">
        <f t="shared" si="16"/>
        <v>1812735.4128440372</v>
      </c>
      <c r="AS16" s="156">
        <f>AS13</f>
        <v>1812735.4128440372</v>
      </c>
      <c r="AT16" s="156">
        <f t="shared" ref="AT16:AU16" si="17">AT13</f>
        <v>1132959.6330275231</v>
      </c>
      <c r="AU16" s="156">
        <f t="shared" si="17"/>
        <v>934691.69724770659</v>
      </c>
      <c r="AV16" s="156"/>
      <c r="AW16" s="156"/>
      <c r="AX16" s="156"/>
      <c r="AY16" s="156">
        <f t="shared" ref="AY16:BG16" si="18">AY13</f>
        <v>1011166.4724770645</v>
      </c>
      <c r="AZ16" s="156">
        <f t="shared" si="18"/>
        <v>2141293.7064220184</v>
      </c>
      <c r="BA16" s="156">
        <f t="shared" si="18"/>
        <v>1724931.0412844038</v>
      </c>
      <c r="BB16" s="156">
        <f t="shared" si="18"/>
        <v>1962852.564220184</v>
      </c>
      <c r="BC16" s="156">
        <f t="shared" si="18"/>
        <v>2736097.5137614687</v>
      </c>
      <c r="BD16" s="156">
        <f t="shared" si="18"/>
        <v>2736097.5137614687</v>
      </c>
      <c r="BE16" s="156">
        <f t="shared" si="18"/>
        <v>2498175.9908256889</v>
      </c>
      <c r="BF16" s="156">
        <f t="shared" si="18"/>
        <v>1903372.1834862388</v>
      </c>
      <c r="BG16" s="156">
        <f t="shared" si="18"/>
        <v>1903372.1834862388</v>
      </c>
      <c r="BH16" s="156">
        <f>BH13</f>
        <v>1903372.1834862388</v>
      </c>
      <c r="BI16" s="156">
        <f t="shared" ref="BI16:BJ16" si="19">BI13</f>
        <v>1189607.6146788993</v>
      </c>
      <c r="BJ16" s="156">
        <f t="shared" si="19"/>
        <v>981426.282110092</v>
      </c>
      <c r="BK16" s="156"/>
      <c r="BL16" s="156"/>
      <c r="BM16" s="156"/>
      <c r="BN16" s="156">
        <f t="shared" ref="BN16:BV16" si="20">BN13</f>
        <v>1061724.7961009177</v>
      </c>
      <c r="BO16" s="156">
        <f t="shared" si="20"/>
        <v>2248358.3917431193</v>
      </c>
      <c r="BP16" s="156">
        <f t="shared" si="20"/>
        <v>1811177.593348624</v>
      </c>
      <c r="BQ16" s="156">
        <f t="shared" si="20"/>
        <v>2060995.1924311933</v>
      </c>
      <c r="BR16" s="156">
        <f t="shared" si="20"/>
        <v>2872902.3894495424</v>
      </c>
      <c r="BS16" s="156">
        <f t="shared" si="20"/>
        <v>2872902.3894495424</v>
      </c>
      <c r="BT16" s="156">
        <f t="shared" si="20"/>
        <v>2623084.7903669733</v>
      </c>
      <c r="BU16" s="156">
        <f t="shared" si="20"/>
        <v>1998540.7926605511</v>
      </c>
      <c r="BV16" s="156">
        <f t="shared" si="20"/>
        <v>1998540.7926605511</v>
      </c>
      <c r="BW16" s="156">
        <f>BW13</f>
        <v>1998540.7926605511</v>
      </c>
      <c r="BX16" s="156">
        <f t="shared" ref="BX16:BY16" si="21">BX13</f>
        <v>1249087.9954128445</v>
      </c>
      <c r="BY16" s="156">
        <f t="shared" si="21"/>
        <v>1030497.5962155967</v>
      </c>
      <c r="BZ16" s="156"/>
      <c r="CA16" s="156"/>
      <c r="CB16" s="156"/>
      <c r="CC16" s="156">
        <f t="shared" ref="CC16:CK16" si="22">CC13</f>
        <v>1114811.0359059635</v>
      </c>
      <c r="CD16" s="156">
        <f t="shared" si="22"/>
        <v>2360776.3113302756</v>
      </c>
      <c r="CE16" s="156">
        <f t="shared" si="22"/>
        <v>1901736.4730160553</v>
      </c>
      <c r="CF16" s="156">
        <f t="shared" si="22"/>
        <v>2164044.9520527534</v>
      </c>
      <c r="CG16" s="156">
        <f t="shared" si="22"/>
        <v>3016547.5089220195</v>
      </c>
      <c r="CH16" s="156">
        <f t="shared" si="22"/>
        <v>3016547.5089220195</v>
      </c>
      <c r="CI16" s="156">
        <f t="shared" si="22"/>
        <v>2754239.0298853223</v>
      </c>
      <c r="CJ16" s="156">
        <f t="shared" si="22"/>
        <v>2098467.8322935784</v>
      </c>
      <c r="CK16" s="156">
        <f t="shared" si="22"/>
        <v>2098467.8322935784</v>
      </c>
      <c r="CL16" s="156">
        <f>CL13</f>
        <v>2098467.8322935784</v>
      </c>
      <c r="CM16" s="156">
        <f t="shared" ref="CM16:CN16" si="23">CM13</f>
        <v>1311542.3951834866</v>
      </c>
      <c r="CN16" s="156">
        <f t="shared" si="23"/>
        <v>1082022.4760263767</v>
      </c>
    </row>
    <row r="17" spans="1:92" s="9" customFormat="1" ht="15" x14ac:dyDescent="0.3">
      <c r="C17" s="218"/>
      <c r="D17" s="218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  <c r="AI17" s="157"/>
      <c r="AJ17" s="157"/>
      <c r="AK17" s="157"/>
      <c r="AL17" s="157"/>
      <c r="AM17" s="157"/>
      <c r="AN17" s="157"/>
      <c r="AO17" s="157"/>
      <c r="AP17" s="157"/>
      <c r="AQ17" s="157"/>
      <c r="AR17" s="157"/>
      <c r="AS17" s="157"/>
      <c r="AT17" s="157"/>
      <c r="AU17" s="157"/>
      <c r="AV17" s="157"/>
      <c r="AW17" s="157"/>
      <c r="AX17" s="157"/>
      <c r="AY17" s="157"/>
      <c r="AZ17" s="157"/>
      <c r="BA17" s="157"/>
      <c r="BB17" s="157"/>
      <c r="BC17" s="157"/>
      <c r="BD17" s="157"/>
      <c r="BE17" s="157"/>
      <c r="BF17" s="157"/>
      <c r="BG17" s="157"/>
      <c r="BH17" s="157"/>
      <c r="BI17" s="157"/>
      <c r="BJ17" s="157"/>
      <c r="BK17" s="157"/>
      <c r="BL17" s="157"/>
      <c r="BM17" s="157"/>
      <c r="BN17" s="157"/>
      <c r="BO17" s="157"/>
      <c r="BP17" s="157"/>
      <c r="BQ17" s="157"/>
      <c r="BR17" s="157"/>
      <c r="BS17" s="157"/>
      <c r="BT17" s="157"/>
      <c r="BU17" s="157"/>
      <c r="BV17" s="157"/>
      <c r="BW17" s="157"/>
      <c r="BX17" s="157"/>
      <c r="BY17" s="157"/>
      <c r="BZ17" s="157"/>
      <c r="CA17" s="157"/>
      <c r="CB17" s="157"/>
      <c r="CC17" s="157"/>
      <c r="CD17" s="157"/>
      <c r="CE17" s="157"/>
      <c r="CF17" s="157"/>
      <c r="CG17" s="157"/>
      <c r="CH17" s="157"/>
      <c r="CI17" s="157"/>
      <c r="CJ17" s="157"/>
      <c r="CK17" s="157"/>
      <c r="CL17" s="157"/>
      <c r="CM17" s="157"/>
      <c r="CN17" s="157"/>
    </row>
    <row r="18" spans="1:92" s="10" customFormat="1" x14ac:dyDescent="0.35">
      <c r="A18" s="10" t="s">
        <v>236</v>
      </c>
      <c r="C18" s="198"/>
      <c r="D18" s="198"/>
      <c r="F18" s="158">
        <f t="shared" ref="F18:Q18" si="24">F16/F245*F11</f>
        <v>30.69</v>
      </c>
      <c r="G18" s="158">
        <f t="shared" si="24"/>
        <v>30.69</v>
      </c>
      <c r="H18" s="158">
        <f t="shared" si="24"/>
        <v>27.72</v>
      </c>
      <c r="I18" s="158">
        <f t="shared" si="24"/>
        <v>30.69</v>
      </c>
      <c r="J18" s="158">
        <f t="shared" si="24"/>
        <v>29.7</v>
      </c>
      <c r="K18" s="158">
        <f t="shared" si="24"/>
        <v>30.69</v>
      </c>
      <c r="L18" s="158">
        <f t="shared" si="24"/>
        <v>29.7</v>
      </c>
      <c r="M18" s="158">
        <f t="shared" si="24"/>
        <v>30.69</v>
      </c>
      <c r="N18" s="158">
        <f t="shared" si="24"/>
        <v>30.69</v>
      </c>
      <c r="O18" s="158">
        <f t="shared" si="24"/>
        <v>29.7</v>
      </c>
      <c r="P18" s="158">
        <f t="shared" si="24"/>
        <v>30.69</v>
      </c>
      <c r="Q18" s="158">
        <f t="shared" si="24"/>
        <v>29.7</v>
      </c>
      <c r="R18" s="158"/>
      <c r="S18" s="158"/>
      <c r="T18" s="158"/>
      <c r="U18" s="158">
        <f t="shared" ref="U18:AF18" si="25">U16/U245*U11</f>
        <v>30.69</v>
      </c>
      <c r="V18" s="158">
        <f t="shared" si="25"/>
        <v>30.69</v>
      </c>
      <c r="W18" s="158">
        <f t="shared" si="25"/>
        <v>27.72</v>
      </c>
      <c r="X18" s="158">
        <f t="shared" si="25"/>
        <v>30.690000000000005</v>
      </c>
      <c r="Y18" s="158">
        <f t="shared" si="25"/>
        <v>29.7</v>
      </c>
      <c r="Z18" s="158">
        <f t="shared" si="25"/>
        <v>30.69</v>
      </c>
      <c r="AA18" s="158">
        <f t="shared" si="25"/>
        <v>29.7</v>
      </c>
      <c r="AB18" s="158">
        <f t="shared" si="25"/>
        <v>30.69</v>
      </c>
      <c r="AC18" s="158">
        <f t="shared" si="25"/>
        <v>30.69</v>
      </c>
      <c r="AD18" s="158">
        <f t="shared" si="25"/>
        <v>29.7</v>
      </c>
      <c r="AE18" s="158">
        <f t="shared" si="25"/>
        <v>30.69</v>
      </c>
      <c r="AF18" s="158">
        <f t="shared" si="25"/>
        <v>29.700000000000003</v>
      </c>
      <c r="AG18" s="158"/>
      <c r="AH18" s="158"/>
      <c r="AI18" s="158"/>
      <c r="AJ18" s="158">
        <f t="shared" ref="AJ18:AU18" si="26">AJ16/AJ245*AJ11</f>
        <v>30.69</v>
      </c>
      <c r="AK18" s="158">
        <f t="shared" si="26"/>
        <v>30.69</v>
      </c>
      <c r="AL18" s="158">
        <f t="shared" si="26"/>
        <v>27.72</v>
      </c>
      <c r="AM18" s="158">
        <f t="shared" si="26"/>
        <v>30.69</v>
      </c>
      <c r="AN18" s="158">
        <f t="shared" si="26"/>
        <v>29.7</v>
      </c>
      <c r="AO18" s="158">
        <f t="shared" si="26"/>
        <v>30.69</v>
      </c>
      <c r="AP18" s="158">
        <f t="shared" si="26"/>
        <v>29.7</v>
      </c>
      <c r="AQ18" s="158">
        <f t="shared" si="26"/>
        <v>30.690000000000005</v>
      </c>
      <c r="AR18" s="158">
        <f t="shared" si="26"/>
        <v>30.690000000000005</v>
      </c>
      <c r="AS18" s="158">
        <f t="shared" si="26"/>
        <v>29.700000000000003</v>
      </c>
      <c r="AT18" s="158">
        <f t="shared" si="26"/>
        <v>30.69</v>
      </c>
      <c r="AU18" s="158">
        <f t="shared" si="26"/>
        <v>29.7</v>
      </c>
      <c r="AV18" s="158"/>
      <c r="AW18" s="158"/>
      <c r="AX18" s="158"/>
      <c r="AY18" s="158">
        <f t="shared" ref="AY18:BJ18" si="27">AY16/AY245*AY11</f>
        <v>30.690000000000005</v>
      </c>
      <c r="AZ18" s="158">
        <f t="shared" si="27"/>
        <v>30.69</v>
      </c>
      <c r="BA18" s="158">
        <f t="shared" si="27"/>
        <v>27.720000000000002</v>
      </c>
      <c r="BB18" s="158">
        <f t="shared" si="27"/>
        <v>30.69</v>
      </c>
      <c r="BC18" s="158">
        <f t="shared" si="27"/>
        <v>29.7</v>
      </c>
      <c r="BD18" s="158">
        <f t="shared" si="27"/>
        <v>30.69</v>
      </c>
      <c r="BE18" s="158">
        <f t="shared" si="27"/>
        <v>29.700000000000003</v>
      </c>
      <c r="BF18" s="158">
        <f t="shared" si="27"/>
        <v>30.69</v>
      </c>
      <c r="BG18" s="158">
        <f t="shared" si="27"/>
        <v>30.69</v>
      </c>
      <c r="BH18" s="158">
        <f t="shared" si="27"/>
        <v>29.7</v>
      </c>
      <c r="BI18" s="158">
        <f t="shared" si="27"/>
        <v>30.69</v>
      </c>
      <c r="BJ18" s="158">
        <f t="shared" si="27"/>
        <v>29.7</v>
      </c>
      <c r="BK18" s="158"/>
      <c r="BL18" s="158"/>
      <c r="BM18" s="158"/>
      <c r="BN18" s="158">
        <f t="shared" ref="BN18:BY18" si="28">BN16/BN245*BN11</f>
        <v>30.690000000000005</v>
      </c>
      <c r="BO18" s="158">
        <f t="shared" si="28"/>
        <v>30.69</v>
      </c>
      <c r="BP18" s="158">
        <f t="shared" si="28"/>
        <v>27.72</v>
      </c>
      <c r="BQ18" s="158">
        <f t="shared" si="28"/>
        <v>30.69</v>
      </c>
      <c r="BR18" s="158">
        <f t="shared" si="28"/>
        <v>29.7</v>
      </c>
      <c r="BS18" s="158">
        <f t="shared" si="28"/>
        <v>30.69</v>
      </c>
      <c r="BT18" s="158">
        <f t="shared" si="28"/>
        <v>29.699999999999996</v>
      </c>
      <c r="BU18" s="158">
        <f t="shared" si="28"/>
        <v>30.690000000000005</v>
      </c>
      <c r="BV18" s="158">
        <f t="shared" si="28"/>
        <v>30.690000000000005</v>
      </c>
      <c r="BW18" s="158">
        <f t="shared" si="28"/>
        <v>29.700000000000003</v>
      </c>
      <c r="BX18" s="158">
        <f t="shared" si="28"/>
        <v>30.690000000000005</v>
      </c>
      <c r="BY18" s="158">
        <f t="shared" si="28"/>
        <v>29.7</v>
      </c>
      <c r="BZ18" s="158"/>
      <c r="CA18" s="158"/>
      <c r="CB18" s="158"/>
      <c r="CC18" s="158">
        <f t="shared" ref="CC18:CN18" si="29">CC16/CC245*CC11</f>
        <v>30.689999999999998</v>
      </c>
      <c r="CD18" s="158">
        <f t="shared" si="29"/>
        <v>30.69</v>
      </c>
      <c r="CE18" s="158">
        <f t="shared" si="29"/>
        <v>27.72</v>
      </c>
      <c r="CF18" s="158">
        <f t="shared" si="29"/>
        <v>30.69</v>
      </c>
      <c r="CG18" s="158">
        <f t="shared" si="29"/>
        <v>29.7</v>
      </c>
      <c r="CH18" s="158">
        <f t="shared" si="29"/>
        <v>30.69</v>
      </c>
      <c r="CI18" s="158">
        <f t="shared" si="29"/>
        <v>29.7</v>
      </c>
      <c r="CJ18" s="158">
        <f t="shared" si="29"/>
        <v>30.69</v>
      </c>
      <c r="CK18" s="158">
        <f t="shared" si="29"/>
        <v>30.69</v>
      </c>
      <c r="CL18" s="158">
        <f t="shared" si="29"/>
        <v>29.7</v>
      </c>
      <c r="CM18" s="158">
        <f t="shared" si="29"/>
        <v>30.689999999999998</v>
      </c>
      <c r="CN18" s="158">
        <f t="shared" si="29"/>
        <v>29.7</v>
      </c>
    </row>
    <row r="19" spans="1:92" s="11" customFormat="1" x14ac:dyDescent="0.35">
      <c r="C19" s="120"/>
      <c r="D19" s="120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155"/>
      <c r="AK19" s="155"/>
      <c r="AL19" s="155"/>
      <c r="AM19" s="155"/>
      <c r="AN19" s="155"/>
      <c r="AO19" s="155"/>
      <c r="AP19" s="155"/>
      <c r="AQ19" s="155"/>
      <c r="AR19" s="155"/>
      <c r="AS19" s="155"/>
      <c r="AT19" s="155"/>
      <c r="AU19" s="155"/>
      <c r="AV19" s="155"/>
      <c r="AW19" s="155"/>
      <c r="AX19" s="155"/>
      <c r="AY19" s="155"/>
      <c r="AZ19" s="155"/>
      <c r="BA19" s="155"/>
      <c r="BB19" s="155"/>
      <c r="BC19" s="155"/>
      <c r="BD19" s="155"/>
      <c r="BE19" s="155"/>
      <c r="BF19" s="155"/>
      <c r="BG19" s="155"/>
      <c r="BH19" s="155"/>
      <c r="BI19" s="155"/>
      <c r="BJ19" s="155"/>
      <c r="BK19" s="155"/>
      <c r="BL19" s="155"/>
      <c r="BM19" s="155"/>
      <c r="BN19" s="155"/>
      <c r="BO19" s="155"/>
      <c r="BP19" s="155"/>
      <c r="BQ19" s="155"/>
      <c r="BR19" s="155"/>
      <c r="BS19" s="155"/>
      <c r="BT19" s="155"/>
      <c r="BU19" s="155"/>
      <c r="BV19" s="155"/>
      <c r="BW19" s="155"/>
      <c r="BX19" s="155"/>
      <c r="BY19" s="155"/>
      <c r="BZ19" s="155"/>
      <c r="CA19" s="155"/>
      <c r="CB19" s="155"/>
      <c r="CC19" s="155"/>
      <c r="CD19" s="155"/>
      <c r="CE19" s="155"/>
      <c r="CF19" s="155"/>
      <c r="CG19" s="155"/>
      <c r="CH19" s="155"/>
      <c r="CI19" s="155"/>
      <c r="CJ19" s="155"/>
      <c r="CK19" s="155"/>
      <c r="CL19" s="155"/>
      <c r="CM19" s="155"/>
      <c r="CN19" s="155"/>
    </row>
    <row r="20" spans="1:92" s="8" customFormat="1" x14ac:dyDescent="0.35">
      <c r="C20" s="17"/>
      <c r="D20" s="17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6"/>
      <c r="BA20" s="136"/>
      <c r="BB20" s="136"/>
      <c r="BC20" s="136"/>
      <c r="BD20" s="136"/>
      <c r="BE20" s="136"/>
      <c r="BF20" s="136"/>
      <c r="BG20" s="136"/>
      <c r="BH20" s="136"/>
      <c r="BI20" s="136"/>
      <c r="BJ20" s="136"/>
      <c r="BK20" s="136"/>
      <c r="BL20" s="136"/>
      <c r="BM20" s="136"/>
      <c r="BN20" s="136"/>
      <c r="BO20" s="136"/>
      <c r="BP20" s="136"/>
      <c r="BQ20" s="136"/>
      <c r="BR20" s="136"/>
      <c r="BS20" s="136"/>
      <c r="BT20" s="136"/>
      <c r="BU20" s="136"/>
      <c r="BV20" s="136"/>
      <c r="BW20" s="136"/>
      <c r="BX20" s="136"/>
      <c r="BY20" s="136"/>
      <c r="BZ20" s="136"/>
      <c r="CA20" s="136"/>
      <c r="CB20" s="136"/>
      <c r="CC20" s="136"/>
      <c r="CD20" s="136"/>
      <c r="CE20" s="136"/>
      <c r="CF20" s="136"/>
      <c r="CG20" s="136"/>
      <c r="CH20" s="136"/>
      <c r="CI20" s="136"/>
      <c r="CJ20" s="136"/>
      <c r="CK20" s="136"/>
      <c r="CL20" s="136"/>
      <c r="CM20" s="136"/>
      <c r="CN20" s="136"/>
    </row>
    <row r="21" spans="1:92" s="8" customFormat="1" ht="14.25" customHeight="1" x14ac:dyDescent="0.35">
      <c r="A21" s="13" t="s">
        <v>42</v>
      </c>
      <c r="B21" s="9"/>
      <c r="C21" s="203"/>
      <c r="D21" s="203"/>
      <c r="E21" s="9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  <c r="AN21" s="136"/>
      <c r="AO21" s="136"/>
      <c r="AP21" s="136"/>
      <c r="AQ21" s="136"/>
      <c r="AR21" s="136"/>
      <c r="AS21" s="136"/>
      <c r="AT21" s="136"/>
      <c r="AU21" s="136"/>
      <c r="AV21" s="136"/>
      <c r="AW21" s="136"/>
      <c r="AX21" s="136"/>
      <c r="AY21" s="136"/>
      <c r="AZ21" s="136"/>
      <c r="BA21" s="136"/>
      <c r="BB21" s="136"/>
      <c r="BC21" s="136"/>
      <c r="BD21" s="136"/>
      <c r="BE21" s="136"/>
      <c r="BF21" s="136"/>
      <c r="BG21" s="136"/>
      <c r="BH21" s="136"/>
      <c r="BI21" s="136"/>
      <c r="BJ21" s="136"/>
      <c r="BK21" s="136"/>
      <c r="BL21" s="136"/>
      <c r="BM21" s="136"/>
      <c r="BN21" s="136"/>
      <c r="BO21" s="136"/>
      <c r="BP21" s="136"/>
      <c r="BQ21" s="136"/>
      <c r="BR21" s="136"/>
      <c r="BS21" s="136"/>
      <c r="BT21" s="136"/>
      <c r="BU21" s="136"/>
      <c r="BV21" s="136"/>
      <c r="BW21" s="136"/>
      <c r="BX21" s="136"/>
      <c r="BY21" s="136"/>
      <c r="BZ21" s="136"/>
      <c r="CA21" s="136"/>
      <c r="CB21" s="136"/>
      <c r="CC21" s="136"/>
      <c r="CD21" s="136"/>
      <c r="CE21" s="136"/>
      <c r="CF21" s="136"/>
      <c r="CG21" s="136"/>
      <c r="CH21" s="136"/>
      <c r="CI21" s="136"/>
      <c r="CJ21" s="136"/>
      <c r="CK21" s="136"/>
      <c r="CL21" s="136"/>
      <c r="CM21" s="136"/>
      <c r="CN21" s="136"/>
    </row>
    <row r="22" spans="1:92" s="8" customFormat="1" x14ac:dyDescent="0.35">
      <c r="C22" s="17"/>
      <c r="D22" s="17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36"/>
      <c r="AZ22" s="136"/>
      <c r="BA22" s="136"/>
      <c r="BB22" s="136"/>
      <c r="BC22" s="136"/>
      <c r="BD22" s="136"/>
      <c r="BE22" s="136"/>
      <c r="BF22" s="136"/>
      <c r="BG22" s="136"/>
      <c r="BH22" s="136"/>
      <c r="BI22" s="136"/>
      <c r="BJ22" s="136"/>
      <c r="BK22" s="136"/>
      <c r="BL22" s="136"/>
      <c r="BM22" s="136"/>
      <c r="BN22" s="136"/>
      <c r="BO22" s="136"/>
      <c r="BP22" s="136"/>
      <c r="BQ22" s="136"/>
      <c r="BR22" s="136"/>
      <c r="BS22" s="136"/>
      <c r="BT22" s="136"/>
      <c r="BU22" s="136"/>
      <c r="BV22" s="136"/>
      <c r="BW22" s="136"/>
      <c r="BX22" s="136"/>
      <c r="BY22" s="136"/>
      <c r="BZ22" s="136"/>
      <c r="CA22" s="136"/>
      <c r="CB22" s="136"/>
      <c r="CC22" s="136"/>
      <c r="CD22" s="136"/>
      <c r="CE22" s="136"/>
      <c r="CF22" s="136"/>
      <c r="CG22" s="136"/>
      <c r="CH22" s="136"/>
      <c r="CI22" s="136"/>
      <c r="CJ22" s="136"/>
      <c r="CK22" s="136"/>
      <c r="CL22" s="136"/>
      <c r="CM22" s="136"/>
      <c r="CN22" s="136"/>
    </row>
    <row r="23" spans="1:92" s="8" customFormat="1" x14ac:dyDescent="0.35">
      <c r="A23" s="83" t="s">
        <v>195</v>
      </c>
      <c r="C23" s="17"/>
      <c r="D23" s="17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  <c r="AS23" s="136"/>
      <c r="AT23" s="136"/>
      <c r="AU23" s="136"/>
      <c r="AV23" s="136"/>
      <c r="AW23" s="136"/>
      <c r="AX23" s="136"/>
      <c r="AY23" s="136"/>
      <c r="AZ23" s="136"/>
      <c r="BA23" s="136"/>
      <c r="BB23" s="136"/>
      <c r="BC23" s="136"/>
      <c r="BD23" s="136"/>
      <c r="BE23" s="136"/>
      <c r="BF23" s="136"/>
      <c r="BG23" s="136"/>
      <c r="BH23" s="136"/>
      <c r="BI23" s="136"/>
      <c r="BJ23" s="136"/>
      <c r="BK23" s="136"/>
      <c r="BL23" s="136"/>
      <c r="BM23" s="136"/>
      <c r="BN23" s="136"/>
      <c r="BO23" s="136"/>
      <c r="BP23" s="136"/>
      <c r="BQ23" s="136"/>
      <c r="BR23" s="136"/>
      <c r="BS23" s="136"/>
      <c r="BT23" s="136"/>
      <c r="BU23" s="136"/>
      <c r="BV23" s="136"/>
      <c r="BW23" s="136"/>
      <c r="BX23" s="136"/>
      <c r="BY23" s="136"/>
      <c r="BZ23" s="136"/>
      <c r="CA23" s="136"/>
      <c r="CB23" s="136"/>
      <c r="CC23" s="136"/>
      <c r="CD23" s="136"/>
      <c r="CE23" s="136"/>
      <c r="CF23" s="136"/>
      <c r="CG23" s="136"/>
      <c r="CH23" s="136"/>
      <c r="CI23" s="136"/>
      <c r="CJ23" s="136"/>
      <c r="CK23" s="136"/>
      <c r="CL23" s="136"/>
      <c r="CM23" s="136"/>
      <c r="CN23" s="136"/>
    </row>
    <row r="24" spans="1:92" s="8" customFormat="1" x14ac:dyDescent="0.35">
      <c r="A24" s="84"/>
      <c r="C24" s="17"/>
      <c r="D24" s="17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  <c r="AT24" s="136"/>
      <c r="AU24" s="136"/>
      <c r="AV24" s="136"/>
      <c r="AW24" s="136"/>
      <c r="AX24" s="136"/>
      <c r="AY24" s="136"/>
      <c r="AZ24" s="136"/>
      <c r="BA24" s="136"/>
      <c r="BB24" s="136"/>
      <c r="BC24" s="136"/>
      <c r="BD24" s="136"/>
      <c r="BE24" s="136"/>
      <c r="BF24" s="136"/>
      <c r="BG24" s="136"/>
      <c r="BH24" s="136"/>
      <c r="BI24" s="136"/>
      <c r="BJ24" s="136"/>
      <c r="BK24" s="136"/>
      <c r="BL24" s="136"/>
      <c r="BM24" s="136"/>
      <c r="BN24" s="136"/>
      <c r="BO24" s="136"/>
      <c r="BP24" s="136"/>
      <c r="BQ24" s="136"/>
      <c r="BR24" s="136"/>
      <c r="BS24" s="136"/>
      <c r="BT24" s="136"/>
      <c r="BU24" s="136"/>
      <c r="BV24" s="136"/>
      <c r="BW24" s="136"/>
      <c r="BX24" s="136"/>
      <c r="BY24" s="136"/>
      <c r="BZ24" s="136"/>
      <c r="CA24" s="136"/>
      <c r="CB24" s="136"/>
      <c r="CC24" s="136"/>
      <c r="CD24" s="136"/>
      <c r="CE24" s="136"/>
      <c r="CF24" s="136"/>
      <c r="CG24" s="136"/>
      <c r="CH24" s="136"/>
      <c r="CI24" s="136"/>
      <c r="CJ24" s="136"/>
      <c r="CK24" s="136"/>
      <c r="CL24" s="136"/>
      <c r="CM24" s="136"/>
      <c r="CN24" s="136"/>
    </row>
    <row r="25" spans="1:92" s="90" customFormat="1" ht="16" thickBot="1" x14ac:dyDescent="0.4">
      <c r="A25" s="85" t="s">
        <v>196</v>
      </c>
      <c r="C25" s="219"/>
      <c r="D25" s="219"/>
      <c r="F25" s="159">
        <f t="shared" ref="F25:O25" si="30">H266</f>
        <v>717750</v>
      </c>
      <c r="G25" s="159">
        <f t="shared" si="30"/>
        <v>816750</v>
      </c>
      <c r="H25" s="159">
        <f t="shared" si="30"/>
        <v>1138500</v>
      </c>
      <c r="I25" s="159">
        <f t="shared" si="30"/>
        <v>1138500</v>
      </c>
      <c r="J25" s="159">
        <f t="shared" si="30"/>
        <v>1019500</v>
      </c>
      <c r="K25" s="159">
        <f t="shared" si="30"/>
        <v>772000</v>
      </c>
      <c r="L25" s="159">
        <f t="shared" si="30"/>
        <v>772000</v>
      </c>
      <c r="M25" s="159">
        <f t="shared" si="30"/>
        <v>772000</v>
      </c>
      <c r="N25" s="159">
        <f t="shared" si="30"/>
        <v>475000</v>
      </c>
      <c r="O25" s="159">
        <f t="shared" si="30"/>
        <v>388375</v>
      </c>
      <c r="P25" s="159">
        <f>U266</f>
        <v>438578.89908256882</v>
      </c>
      <c r="Q25" s="159">
        <f>V266</f>
        <v>951108.256880734</v>
      </c>
      <c r="R25" s="159"/>
      <c r="S25" s="159"/>
      <c r="T25" s="159"/>
      <c r="U25" s="159">
        <f t="shared" ref="U25:AD25" si="31">W266</f>
        <v>762281.65137614682</v>
      </c>
      <c r="V25" s="159">
        <f t="shared" si="31"/>
        <v>870182.56880733964</v>
      </c>
      <c r="W25" s="159">
        <f t="shared" si="31"/>
        <v>1220860.5504587158</v>
      </c>
      <c r="X25" s="159">
        <f t="shared" si="31"/>
        <v>1220860.5504587158</v>
      </c>
      <c r="Y25" s="159">
        <f t="shared" si="31"/>
        <v>1112959.6330275231</v>
      </c>
      <c r="Z25" s="159">
        <f t="shared" si="31"/>
        <v>843207.33944954141</v>
      </c>
      <c r="AA25" s="159">
        <f t="shared" si="31"/>
        <v>843207.33944954141</v>
      </c>
      <c r="AB25" s="159">
        <f t="shared" si="31"/>
        <v>843207.33944954141</v>
      </c>
      <c r="AC25" s="159">
        <f t="shared" si="31"/>
        <v>519504.58715596341</v>
      </c>
      <c r="AD25" s="159">
        <f t="shared" si="31"/>
        <v>425091.28440366982</v>
      </c>
      <c r="AE25" s="159">
        <f>AJ266</f>
        <v>461507.84403669729</v>
      </c>
      <c r="AF25" s="159">
        <f>AK266</f>
        <v>999663.66972477071</v>
      </c>
      <c r="AG25" s="159"/>
      <c r="AH25" s="159"/>
      <c r="AI25" s="159"/>
      <c r="AJ25" s="159">
        <f t="shared" ref="AJ25:AS25" si="32">AL266</f>
        <v>801395.73394495412</v>
      </c>
      <c r="AK25" s="159">
        <f t="shared" si="32"/>
        <v>914691.69724770659</v>
      </c>
      <c r="AL25" s="159">
        <f t="shared" si="32"/>
        <v>1282903.5779816518</v>
      </c>
      <c r="AM25" s="159">
        <f t="shared" si="32"/>
        <v>1282903.5779816518</v>
      </c>
      <c r="AN25" s="159">
        <f t="shared" si="32"/>
        <v>1169607.6146788993</v>
      </c>
      <c r="AO25" s="159">
        <f t="shared" si="32"/>
        <v>886367.70642201859</v>
      </c>
      <c r="AP25" s="159">
        <f t="shared" si="32"/>
        <v>886367.70642201859</v>
      </c>
      <c r="AQ25" s="159">
        <f t="shared" si="32"/>
        <v>886367.70642201859</v>
      </c>
      <c r="AR25" s="159">
        <f t="shared" si="32"/>
        <v>546479.81651376153</v>
      </c>
      <c r="AS25" s="159">
        <f t="shared" si="32"/>
        <v>447345.84862385329</v>
      </c>
      <c r="AT25" s="159">
        <f>AY266</f>
        <v>485583.23623853223</v>
      </c>
      <c r="AU25" s="159">
        <f>AZ266</f>
        <v>1050646.8532110092</v>
      </c>
      <c r="AV25" s="159"/>
      <c r="AW25" s="159"/>
      <c r="AX25" s="159"/>
      <c r="AY25" s="159">
        <f t="shared" ref="AY25:BH25" si="33">BA266</f>
        <v>842465.52064220188</v>
      </c>
      <c r="AZ25" s="159">
        <f t="shared" si="33"/>
        <v>961426.282110092</v>
      </c>
      <c r="BA25" s="159">
        <f t="shared" si="33"/>
        <v>1348048.7568807343</v>
      </c>
      <c r="BB25" s="159">
        <f t="shared" si="33"/>
        <v>1348048.7568807343</v>
      </c>
      <c r="BC25" s="159">
        <f t="shared" si="33"/>
        <v>1229087.9954128445</v>
      </c>
      <c r="BD25" s="159">
        <f t="shared" si="33"/>
        <v>931686.09174311941</v>
      </c>
      <c r="BE25" s="159">
        <f t="shared" si="33"/>
        <v>931686.09174311941</v>
      </c>
      <c r="BF25" s="159">
        <f t="shared" si="33"/>
        <v>931686.09174311941</v>
      </c>
      <c r="BG25" s="159">
        <f t="shared" si="33"/>
        <v>574803.80733944965</v>
      </c>
      <c r="BH25" s="159">
        <f t="shared" si="33"/>
        <v>470713.141055046</v>
      </c>
      <c r="BI25" s="159">
        <f>BN266</f>
        <v>510862.39805045887</v>
      </c>
      <c r="BJ25" s="159">
        <f>BO266</f>
        <v>1104179.1958715597</v>
      </c>
      <c r="BK25" s="159"/>
      <c r="BL25" s="159"/>
      <c r="BM25" s="159"/>
      <c r="BN25" s="159">
        <f t="shared" ref="BN25:BW25" si="34">BP266</f>
        <v>885588.79667431198</v>
      </c>
      <c r="BO25" s="159">
        <f t="shared" si="34"/>
        <v>1010497.5962155967</v>
      </c>
      <c r="BP25" s="159">
        <f t="shared" si="34"/>
        <v>1416451.1947247712</v>
      </c>
      <c r="BQ25" s="159">
        <f t="shared" si="34"/>
        <v>1416451.1947247712</v>
      </c>
      <c r="BR25" s="159">
        <f t="shared" si="34"/>
        <v>1291542.3951834866</v>
      </c>
      <c r="BS25" s="159">
        <f t="shared" si="34"/>
        <v>979270.39633027557</v>
      </c>
      <c r="BT25" s="159">
        <f t="shared" si="34"/>
        <v>979270.39633027557</v>
      </c>
      <c r="BU25" s="159">
        <f t="shared" si="34"/>
        <v>979270.39633027557</v>
      </c>
      <c r="BV25" s="159">
        <f t="shared" si="34"/>
        <v>604543.99770642223</v>
      </c>
      <c r="BW25" s="159">
        <f t="shared" si="34"/>
        <v>495248.79810779833</v>
      </c>
      <c r="BX25" s="159">
        <f>CC266</f>
        <v>537405.51795298175</v>
      </c>
      <c r="BY25" s="159">
        <f>CD266</f>
        <v>1160388.1556651378</v>
      </c>
      <c r="BZ25" s="159"/>
      <c r="CA25" s="159"/>
      <c r="CB25" s="159"/>
      <c r="CC25" s="159">
        <f t="shared" ref="CC25:CL25" si="35">CE266</f>
        <v>930868.23650802765</v>
      </c>
      <c r="CD25" s="159">
        <f t="shared" si="35"/>
        <v>1062022.4760263767</v>
      </c>
      <c r="CE25" s="159">
        <f t="shared" si="35"/>
        <v>1488273.7544610098</v>
      </c>
      <c r="CF25" s="159">
        <f t="shared" si="35"/>
        <v>1488273.7544610098</v>
      </c>
      <c r="CG25" s="159">
        <f t="shared" si="35"/>
        <v>1357119.5149426612</v>
      </c>
      <c r="CH25" s="159">
        <f t="shared" si="35"/>
        <v>1029233.9161467892</v>
      </c>
      <c r="CI25" s="159">
        <f t="shared" si="35"/>
        <v>1029233.9161467892</v>
      </c>
      <c r="CJ25" s="159">
        <f t="shared" si="35"/>
        <v>1029233.9161467892</v>
      </c>
      <c r="CK25" s="159">
        <f t="shared" si="35"/>
        <v>635771.19759174332</v>
      </c>
      <c r="CL25" s="159">
        <f t="shared" si="35"/>
        <v>521011.23801318835</v>
      </c>
      <c r="CM25" s="159">
        <f>CR266</f>
        <v>0</v>
      </c>
      <c r="CN25" s="159">
        <f>CS266</f>
        <v>0</v>
      </c>
    </row>
    <row r="26" spans="1:92" s="8" customFormat="1" x14ac:dyDescent="0.35">
      <c r="A26" s="87"/>
      <c r="C26" s="17"/>
      <c r="D26" s="17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  <c r="AS26" s="136"/>
      <c r="AT26" s="136"/>
      <c r="AU26" s="136"/>
      <c r="AV26" s="136"/>
      <c r="AW26" s="136"/>
      <c r="AX26" s="136"/>
      <c r="AY26" s="136"/>
      <c r="AZ26" s="136"/>
      <c r="BA26" s="136"/>
      <c r="BB26" s="136"/>
      <c r="BC26" s="136"/>
      <c r="BD26" s="136"/>
      <c r="BE26" s="136"/>
      <c r="BF26" s="136"/>
      <c r="BG26" s="136"/>
      <c r="BH26" s="136"/>
      <c r="BI26" s="136"/>
      <c r="BJ26" s="136"/>
      <c r="BK26" s="136"/>
      <c r="BL26" s="136"/>
      <c r="BM26" s="136"/>
      <c r="BN26" s="136"/>
      <c r="BO26" s="136"/>
      <c r="BP26" s="136"/>
      <c r="BQ26" s="136"/>
      <c r="BR26" s="136"/>
      <c r="BS26" s="136"/>
      <c r="BT26" s="136"/>
      <c r="BU26" s="136"/>
      <c r="BV26" s="136"/>
      <c r="BW26" s="136"/>
      <c r="BX26" s="136"/>
      <c r="BY26" s="136"/>
      <c r="BZ26" s="136"/>
      <c r="CA26" s="136"/>
      <c r="CB26" s="136"/>
      <c r="CC26" s="136"/>
      <c r="CD26" s="136"/>
      <c r="CE26" s="136"/>
      <c r="CF26" s="136"/>
      <c r="CG26" s="136"/>
      <c r="CH26" s="136"/>
      <c r="CI26" s="136"/>
      <c r="CJ26" s="136"/>
      <c r="CK26" s="136"/>
      <c r="CL26" s="136"/>
      <c r="CM26" s="136"/>
      <c r="CN26" s="136"/>
    </row>
    <row r="27" spans="1:92" s="8" customFormat="1" x14ac:dyDescent="0.35">
      <c r="A27" s="83" t="s">
        <v>197</v>
      </c>
      <c r="C27" s="17"/>
      <c r="D27" s="17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6"/>
      <c r="AS27" s="136"/>
      <c r="AT27" s="136"/>
      <c r="AU27" s="136"/>
      <c r="AV27" s="136"/>
      <c r="AW27" s="136"/>
      <c r="AX27" s="136"/>
      <c r="AY27" s="136"/>
      <c r="AZ27" s="136"/>
      <c r="BA27" s="136"/>
      <c r="BB27" s="136"/>
      <c r="BC27" s="136"/>
      <c r="BD27" s="136"/>
      <c r="BE27" s="136"/>
      <c r="BF27" s="136"/>
      <c r="BG27" s="136"/>
      <c r="BH27" s="136"/>
      <c r="BI27" s="136"/>
      <c r="BJ27" s="136"/>
      <c r="BK27" s="136"/>
      <c r="BL27" s="136"/>
      <c r="BM27" s="136"/>
      <c r="BN27" s="136"/>
      <c r="BO27" s="136"/>
      <c r="BP27" s="136"/>
      <c r="BQ27" s="136"/>
      <c r="BR27" s="136"/>
      <c r="BS27" s="136"/>
      <c r="BT27" s="136"/>
      <c r="BU27" s="136"/>
      <c r="BV27" s="136"/>
      <c r="BW27" s="136"/>
      <c r="BX27" s="136"/>
      <c r="BY27" s="136"/>
      <c r="BZ27" s="136"/>
      <c r="CA27" s="136"/>
      <c r="CB27" s="136"/>
      <c r="CC27" s="136"/>
      <c r="CD27" s="136"/>
      <c r="CE27" s="136"/>
      <c r="CF27" s="136"/>
      <c r="CG27" s="136"/>
      <c r="CH27" s="136"/>
      <c r="CI27" s="136"/>
      <c r="CJ27" s="136"/>
      <c r="CK27" s="136"/>
      <c r="CL27" s="136"/>
      <c r="CM27" s="136"/>
      <c r="CN27" s="136"/>
    </row>
    <row r="28" spans="1:92" s="8" customFormat="1" x14ac:dyDescent="0.35">
      <c r="A28" s="84"/>
      <c r="C28" s="17"/>
      <c r="D28" s="17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6"/>
      <c r="AS28" s="136"/>
      <c r="AT28" s="136"/>
      <c r="AU28" s="136"/>
      <c r="AV28" s="136"/>
      <c r="AW28" s="136"/>
      <c r="AX28" s="136"/>
      <c r="AY28" s="136"/>
      <c r="AZ28" s="136"/>
      <c r="BA28" s="136"/>
      <c r="BB28" s="136"/>
      <c r="BC28" s="136"/>
      <c r="BD28" s="136"/>
      <c r="BE28" s="136"/>
      <c r="BF28" s="136"/>
      <c r="BG28" s="136"/>
      <c r="BH28" s="136"/>
      <c r="BI28" s="136"/>
      <c r="BJ28" s="136"/>
      <c r="BK28" s="136"/>
      <c r="BL28" s="136"/>
      <c r="BM28" s="136"/>
      <c r="BN28" s="136"/>
      <c r="BO28" s="136"/>
      <c r="BP28" s="136"/>
      <c r="BQ28" s="136"/>
      <c r="BR28" s="136"/>
      <c r="BS28" s="136"/>
      <c r="BT28" s="136"/>
      <c r="BU28" s="136"/>
      <c r="BV28" s="136"/>
      <c r="BW28" s="136"/>
      <c r="BX28" s="136"/>
      <c r="BY28" s="136"/>
      <c r="BZ28" s="136"/>
      <c r="CA28" s="136"/>
      <c r="CB28" s="136"/>
      <c r="CC28" s="136"/>
      <c r="CD28" s="136"/>
      <c r="CE28" s="136"/>
      <c r="CF28" s="136"/>
      <c r="CG28" s="136"/>
      <c r="CH28" s="136"/>
      <c r="CI28" s="136"/>
      <c r="CJ28" s="136"/>
      <c r="CK28" s="136"/>
      <c r="CL28" s="136"/>
      <c r="CM28" s="136"/>
      <c r="CN28" s="136"/>
    </row>
    <row r="29" spans="1:92" s="90" customFormat="1" ht="16" thickBot="1" x14ac:dyDescent="0.4">
      <c r="A29" s="85" t="s">
        <v>198</v>
      </c>
      <c r="C29" s="219"/>
      <c r="D29" s="219"/>
      <c r="F29" s="159">
        <f t="shared" ref="F29:P29" si="36">G266</f>
        <v>891000</v>
      </c>
      <c r="G29" s="159">
        <f t="shared" si="36"/>
        <v>717750</v>
      </c>
      <c r="H29" s="159">
        <f t="shared" si="36"/>
        <v>816750</v>
      </c>
      <c r="I29" s="159">
        <f t="shared" si="36"/>
        <v>1138500</v>
      </c>
      <c r="J29" s="159">
        <f t="shared" si="36"/>
        <v>1138500</v>
      </c>
      <c r="K29" s="159">
        <f t="shared" si="36"/>
        <v>1019500</v>
      </c>
      <c r="L29" s="159">
        <f t="shared" si="36"/>
        <v>772000</v>
      </c>
      <c r="M29" s="159">
        <f t="shared" si="36"/>
        <v>772000</v>
      </c>
      <c r="N29" s="159">
        <f t="shared" si="36"/>
        <v>772000</v>
      </c>
      <c r="O29" s="159">
        <f t="shared" si="36"/>
        <v>475000</v>
      </c>
      <c r="P29" s="159">
        <f t="shared" si="36"/>
        <v>388375</v>
      </c>
      <c r="Q29" s="159">
        <f>U266</f>
        <v>438578.89908256882</v>
      </c>
      <c r="R29" s="159"/>
      <c r="S29" s="159"/>
      <c r="T29" s="159"/>
      <c r="U29" s="159">
        <f t="shared" ref="U29:AE29" si="37">V266</f>
        <v>951108.256880734</v>
      </c>
      <c r="V29" s="159">
        <f t="shared" si="37"/>
        <v>762281.65137614682</v>
      </c>
      <c r="W29" s="159">
        <f t="shared" si="37"/>
        <v>870182.56880733964</v>
      </c>
      <c r="X29" s="159">
        <f t="shared" si="37"/>
        <v>1220860.5504587158</v>
      </c>
      <c r="Y29" s="159">
        <f t="shared" si="37"/>
        <v>1220860.5504587158</v>
      </c>
      <c r="Z29" s="159">
        <f t="shared" si="37"/>
        <v>1112959.6330275231</v>
      </c>
      <c r="AA29" s="159">
        <f t="shared" si="37"/>
        <v>843207.33944954141</v>
      </c>
      <c r="AB29" s="159">
        <f t="shared" si="37"/>
        <v>843207.33944954141</v>
      </c>
      <c r="AC29" s="159">
        <f t="shared" si="37"/>
        <v>843207.33944954141</v>
      </c>
      <c r="AD29" s="159">
        <f t="shared" si="37"/>
        <v>519504.58715596341</v>
      </c>
      <c r="AE29" s="159">
        <f t="shared" si="37"/>
        <v>425091.28440366982</v>
      </c>
      <c r="AF29" s="159">
        <f>AJ266</f>
        <v>461507.84403669729</v>
      </c>
      <c r="AG29" s="159"/>
      <c r="AH29" s="159"/>
      <c r="AI29" s="159"/>
      <c r="AJ29" s="159">
        <f t="shared" ref="AJ29:AT29" si="38">AK266</f>
        <v>999663.66972477071</v>
      </c>
      <c r="AK29" s="159">
        <f t="shared" si="38"/>
        <v>801395.73394495412</v>
      </c>
      <c r="AL29" s="159">
        <f t="shared" si="38"/>
        <v>914691.69724770659</v>
      </c>
      <c r="AM29" s="159">
        <f t="shared" si="38"/>
        <v>1282903.5779816518</v>
      </c>
      <c r="AN29" s="159">
        <f t="shared" si="38"/>
        <v>1282903.5779816518</v>
      </c>
      <c r="AO29" s="159">
        <f t="shared" si="38"/>
        <v>1169607.6146788993</v>
      </c>
      <c r="AP29" s="159">
        <f t="shared" si="38"/>
        <v>886367.70642201859</v>
      </c>
      <c r="AQ29" s="159">
        <f t="shared" si="38"/>
        <v>886367.70642201859</v>
      </c>
      <c r="AR29" s="159">
        <f t="shared" si="38"/>
        <v>886367.70642201859</v>
      </c>
      <c r="AS29" s="159">
        <f t="shared" si="38"/>
        <v>546479.81651376153</v>
      </c>
      <c r="AT29" s="159">
        <f t="shared" si="38"/>
        <v>447345.84862385329</v>
      </c>
      <c r="AU29" s="159">
        <f>AY266</f>
        <v>485583.23623853223</v>
      </c>
      <c r="AV29" s="159"/>
      <c r="AW29" s="159"/>
      <c r="AX29" s="159"/>
      <c r="AY29" s="159">
        <f t="shared" ref="AY29:BI29" si="39">AZ266</f>
        <v>1050646.8532110092</v>
      </c>
      <c r="AZ29" s="159">
        <f t="shared" si="39"/>
        <v>842465.52064220188</v>
      </c>
      <c r="BA29" s="159">
        <f t="shared" si="39"/>
        <v>961426.282110092</v>
      </c>
      <c r="BB29" s="159">
        <f t="shared" si="39"/>
        <v>1348048.7568807343</v>
      </c>
      <c r="BC29" s="159">
        <f t="shared" si="39"/>
        <v>1348048.7568807343</v>
      </c>
      <c r="BD29" s="159">
        <f t="shared" si="39"/>
        <v>1229087.9954128445</v>
      </c>
      <c r="BE29" s="159">
        <f t="shared" si="39"/>
        <v>931686.09174311941</v>
      </c>
      <c r="BF29" s="159">
        <f t="shared" si="39"/>
        <v>931686.09174311941</v>
      </c>
      <c r="BG29" s="159">
        <f t="shared" si="39"/>
        <v>931686.09174311941</v>
      </c>
      <c r="BH29" s="159">
        <f t="shared" si="39"/>
        <v>574803.80733944965</v>
      </c>
      <c r="BI29" s="159">
        <f t="shared" si="39"/>
        <v>470713.141055046</v>
      </c>
      <c r="BJ29" s="159">
        <f>BN266</f>
        <v>510862.39805045887</v>
      </c>
      <c r="BK29" s="159"/>
      <c r="BL29" s="159"/>
      <c r="BM29" s="159"/>
      <c r="BN29" s="159">
        <f t="shared" ref="BN29:BX29" si="40">BO266</f>
        <v>1104179.1958715597</v>
      </c>
      <c r="BO29" s="159">
        <f t="shared" si="40"/>
        <v>885588.79667431198</v>
      </c>
      <c r="BP29" s="159">
        <f t="shared" si="40"/>
        <v>1010497.5962155967</v>
      </c>
      <c r="BQ29" s="159">
        <f t="shared" si="40"/>
        <v>1416451.1947247712</v>
      </c>
      <c r="BR29" s="159">
        <f t="shared" si="40"/>
        <v>1416451.1947247712</v>
      </c>
      <c r="BS29" s="159">
        <f t="shared" si="40"/>
        <v>1291542.3951834866</v>
      </c>
      <c r="BT29" s="159">
        <f t="shared" si="40"/>
        <v>979270.39633027557</v>
      </c>
      <c r="BU29" s="159">
        <f t="shared" si="40"/>
        <v>979270.39633027557</v>
      </c>
      <c r="BV29" s="159">
        <f t="shared" si="40"/>
        <v>979270.39633027557</v>
      </c>
      <c r="BW29" s="159">
        <f t="shared" si="40"/>
        <v>604543.99770642223</v>
      </c>
      <c r="BX29" s="159">
        <f t="shared" si="40"/>
        <v>495248.79810779833</v>
      </c>
      <c r="BY29" s="159">
        <f>CC266</f>
        <v>537405.51795298175</v>
      </c>
      <c r="BZ29" s="159"/>
      <c r="CA29" s="159"/>
      <c r="CB29" s="159"/>
      <c r="CC29" s="159">
        <f t="shared" ref="CC29:CM29" si="41">CD266</f>
        <v>1160388.1556651378</v>
      </c>
      <c r="CD29" s="159">
        <f t="shared" si="41"/>
        <v>930868.23650802765</v>
      </c>
      <c r="CE29" s="159">
        <f t="shared" si="41"/>
        <v>1062022.4760263767</v>
      </c>
      <c r="CF29" s="159">
        <f t="shared" si="41"/>
        <v>1488273.7544610098</v>
      </c>
      <c r="CG29" s="159">
        <f t="shared" si="41"/>
        <v>1488273.7544610098</v>
      </c>
      <c r="CH29" s="159">
        <f t="shared" si="41"/>
        <v>1357119.5149426612</v>
      </c>
      <c r="CI29" s="159">
        <f t="shared" si="41"/>
        <v>1029233.9161467892</v>
      </c>
      <c r="CJ29" s="159">
        <f t="shared" si="41"/>
        <v>1029233.9161467892</v>
      </c>
      <c r="CK29" s="159">
        <f t="shared" si="41"/>
        <v>1029233.9161467892</v>
      </c>
      <c r="CL29" s="159">
        <f t="shared" si="41"/>
        <v>635771.19759174332</v>
      </c>
      <c r="CM29" s="159">
        <f t="shared" si="41"/>
        <v>521011.23801318835</v>
      </c>
      <c r="CN29" s="159">
        <f>CR266</f>
        <v>0</v>
      </c>
    </row>
    <row r="30" spans="1:92" s="8" customFormat="1" x14ac:dyDescent="0.35">
      <c r="A30" s="87"/>
      <c r="C30" s="17"/>
      <c r="D30" s="17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136"/>
      <c r="BD30" s="136"/>
      <c r="BE30" s="136"/>
      <c r="BF30" s="136"/>
      <c r="BG30" s="136"/>
      <c r="BH30" s="136"/>
      <c r="BI30" s="136"/>
      <c r="BJ30" s="136"/>
      <c r="BK30" s="136"/>
      <c r="BL30" s="136"/>
      <c r="BM30" s="136"/>
      <c r="BN30" s="136"/>
      <c r="BO30" s="136"/>
      <c r="BP30" s="136"/>
      <c r="BQ30" s="136"/>
      <c r="BR30" s="136"/>
      <c r="BS30" s="136"/>
      <c r="BT30" s="136"/>
      <c r="BU30" s="136"/>
      <c r="BV30" s="136"/>
      <c r="BW30" s="136"/>
      <c r="BX30" s="136"/>
      <c r="BY30" s="136"/>
      <c r="BZ30" s="136"/>
      <c r="CA30" s="136"/>
      <c r="CB30" s="136"/>
      <c r="CC30" s="136"/>
      <c r="CD30" s="136"/>
      <c r="CE30" s="136"/>
      <c r="CF30" s="136"/>
      <c r="CG30" s="136"/>
      <c r="CH30" s="136"/>
      <c r="CI30" s="136"/>
      <c r="CJ30" s="136"/>
      <c r="CK30" s="136"/>
      <c r="CL30" s="136"/>
      <c r="CM30" s="136"/>
      <c r="CN30" s="136"/>
    </row>
    <row r="31" spans="1:92" s="8" customFormat="1" x14ac:dyDescent="0.35">
      <c r="A31" s="87" t="s">
        <v>244</v>
      </c>
      <c r="C31" s="17"/>
      <c r="D31" s="17"/>
      <c r="F31" s="136">
        <v>0</v>
      </c>
      <c r="G31" s="136">
        <v>0</v>
      </c>
      <c r="H31" s="136">
        <v>0</v>
      </c>
      <c r="I31" s="136">
        <v>0</v>
      </c>
      <c r="J31" s="136">
        <v>0</v>
      </c>
      <c r="K31" s="136">
        <v>0</v>
      </c>
      <c r="L31" s="136">
        <v>0</v>
      </c>
      <c r="M31" s="136">
        <v>0</v>
      </c>
      <c r="N31" s="136">
        <v>0</v>
      </c>
      <c r="O31" s="136">
        <v>0</v>
      </c>
      <c r="P31" s="136">
        <v>0</v>
      </c>
      <c r="Q31" s="136">
        <v>0</v>
      </c>
      <c r="R31" s="136"/>
      <c r="S31" s="136"/>
      <c r="T31" s="136"/>
      <c r="U31" s="136">
        <v>0</v>
      </c>
      <c r="V31" s="136">
        <v>0</v>
      </c>
      <c r="W31" s="136">
        <v>0</v>
      </c>
      <c r="X31" s="136">
        <v>0</v>
      </c>
      <c r="Y31" s="136">
        <v>0</v>
      </c>
      <c r="Z31" s="136">
        <v>0</v>
      </c>
      <c r="AA31" s="136">
        <v>0</v>
      </c>
      <c r="AB31" s="136">
        <v>0</v>
      </c>
      <c r="AC31" s="136">
        <v>0</v>
      </c>
      <c r="AD31" s="136">
        <v>0</v>
      </c>
      <c r="AE31" s="136">
        <v>0</v>
      </c>
      <c r="AF31" s="136">
        <v>0</v>
      </c>
      <c r="AG31" s="136"/>
      <c r="AH31" s="136"/>
      <c r="AI31" s="136"/>
      <c r="AJ31" s="136">
        <v>0</v>
      </c>
      <c r="AK31" s="136">
        <v>0</v>
      </c>
      <c r="AL31" s="136">
        <v>0</v>
      </c>
      <c r="AM31" s="136">
        <v>0</v>
      </c>
      <c r="AN31" s="136">
        <v>0</v>
      </c>
      <c r="AO31" s="136">
        <v>0</v>
      </c>
      <c r="AP31" s="136">
        <v>0</v>
      </c>
      <c r="AQ31" s="136">
        <v>0</v>
      </c>
      <c r="AR31" s="136">
        <v>0</v>
      </c>
      <c r="AS31" s="136">
        <v>0</v>
      </c>
      <c r="AT31" s="136">
        <v>0</v>
      </c>
      <c r="AU31" s="136">
        <v>0</v>
      </c>
      <c r="AV31" s="136"/>
      <c r="AW31" s="136"/>
      <c r="AX31" s="136"/>
      <c r="AY31" s="136">
        <v>0</v>
      </c>
      <c r="AZ31" s="136">
        <v>0</v>
      </c>
      <c r="BA31" s="136">
        <v>0</v>
      </c>
      <c r="BB31" s="136">
        <v>0</v>
      </c>
      <c r="BC31" s="136">
        <v>0</v>
      </c>
      <c r="BD31" s="136">
        <v>0</v>
      </c>
      <c r="BE31" s="136">
        <v>0</v>
      </c>
      <c r="BF31" s="136">
        <v>0</v>
      </c>
      <c r="BG31" s="136">
        <v>0</v>
      </c>
      <c r="BH31" s="136">
        <v>0</v>
      </c>
      <c r="BI31" s="136">
        <v>0</v>
      </c>
      <c r="BJ31" s="136">
        <v>0</v>
      </c>
      <c r="BK31" s="136"/>
      <c r="BL31" s="136"/>
      <c r="BM31" s="136"/>
      <c r="BN31" s="136">
        <v>0</v>
      </c>
      <c r="BO31" s="136">
        <v>0</v>
      </c>
      <c r="BP31" s="136">
        <v>0</v>
      </c>
      <c r="BQ31" s="136">
        <v>0</v>
      </c>
      <c r="BR31" s="136">
        <v>0</v>
      </c>
      <c r="BS31" s="136">
        <v>0</v>
      </c>
      <c r="BT31" s="136">
        <v>0</v>
      </c>
      <c r="BU31" s="136">
        <v>0</v>
      </c>
      <c r="BV31" s="136">
        <v>0</v>
      </c>
      <c r="BW31" s="136">
        <v>0</v>
      </c>
      <c r="BX31" s="136">
        <v>0</v>
      </c>
      <c r="BY31" s="136">
        <v>0</v>
      </c>
      <c r="BZ31" s="136"/>
      <c r="CA31" s="136"/>
      <c r="CB31" s="136"/>
      <c r="CC31" s="136">
        <v>0</v>
      </c>
      <c r="CD31" s="136">
        <v>0</v>
      </c>
      <c r="CE31" s="136">
        <v>0</v>
      </c>
      <c r="CF31" s="136">
        <v>0</v>
      </c>
      <c r="CG31" s="136">
        <v>0</v>
      </c>
      <c r="CH31" s="136">
        <v>0</v>
      </c>
      <c r="CI31" s="136">
        <v>0</v>
      </c>
      <c r="CJ31" s="136">
        <v>0</v>
      </c>
      <c r="CK31" s="136">
        <v>0</v>
      </c>
      <c r="CL31" s="136">
        <v>0</v>
      </c>
      <c r="CM31" s="136">
        <v>0</v>
      </c>
      <c r="CN31" s="136">
        <v>0</v>
      </c>
    </row>
    <row r="32" spans="1:92" s="8" customFormat="1" x14ac:dyDescent="0.35">
      <c r="A32" s="84"/>
      <c r="C32" s="17"/>
      <c r="D32" s="17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  <c r="BB32" s="136"/>
      <c r="BC32" s="136"/>
      <c r="BD32" s="136"/>
      <c r="BE32" s="136"/>
      <c r="BF32" s="136"/>
      <c r="BG32" s="136"/>
      <c r="BH32" s="136"/>
      <c r="BI32" s="136"/>
      <c r="BJ32" s="136"/>
      <c r="BK32" s="136"/>
      <c r="BL32" s="136"/>
      <c r="BM32" s="136"/>
      <c r="BN32" s="136"/>
      <c r="BO32" s="136"/>
      <c r="BP32" s="136"/>
      <c r="BQ32" s="136"/>
      <c r="BR32" s="136"/>
      <c r="BS32" s="136"/>
      <c r="BT32" s="136"/>
      <c r="BU32" s="136"/>
      <c r="BV32" s="136"/>
      <c r="BW32" s="136"/>
      <c r="BX32" s="136"/>
      <c r="BY32" s="136"/>
      <c r="BZ32" s="136"/>
      <c r="CA32" s="136"/>
      <c r="CB32" s="136"/>
      <c r="CC32" s="136"/>
      <c r="CD32" s="136"/>
      <c r="CE32" s="136"/>
      <c r="CF32" s="136"/>
      <c r="CG32" s="136"/>
      <c r="CH32" s="136"/>
      <c r="CI32" s="136"/>
      <c r="CJ32" s="136"/>
      <c r="CK32" s="136"/>
      <c r="CL32" s="136"/>
      <c r="CM32" s="136"/>
      <c r="CN32" s="136"/>
    </row>
    <row r="33" spans="1:92" s="90" customFormat="1" ht="16" thickBot="1" x14ac:dyDescent="0.4">
      <c r="A33" s="88" t="s">
        <v>199</v>
      </c>
      <c r="C33" s="219">
        <v>1500000</v>
      </c>
      <c r="D33" s="219">
        <v>1750000</v>
      </c>
      <c r="F33" s="159">
        <f t="shared" ref="F33:Q33" si="42">F25+F29</f>
        <v>1608750</v>
      </c>
      <c r="G33" s="159">
        <f t="shared" si="42"/>
        <v>1534500</v>
      </c>
      <c r="H33" s="159">
        <f t="shared" si="42"/>
        <v>1955250</v>
      </c>
      <c r="I33" s="159">
        <f t="shared" si="42"/>
        <v>2277000</v>
      </c>
      <c r="J33" s="159">
        <f t="shared" si="42"/>
        <v>2158000</v>
      </c>
      <c r="K33" s="159">
        <f t="shared" si="42"/>
        <v>1791500</v>
      </c>
      <c r="L33" s="159">
        <f t="shared" si="42"/>
        <v>1544000</v>
      </c>
      <c r="M33" s="159">
        <f t="shared" si="42"/>
        <v>1544000</v>
      </c>
      <c r="N33" s="159">
        <f t="shared" si="42"/>
        <v>1247000</v>
      </c>
      <c r="O33" s="159">
        <f t="shared" si="42"/>
        <v>863375</v>
      </c>
      <c r="P33" s="159">
        <f t="shared" si="42"/>
        <v>826953.89908256882</v>
      </c>
      <c r="Q33" s="159">
        <f t="shared" si="42"/>
        <v>1389687.1559633028</v>
      </c>
      <c r="R33" s="159"/>
      <c r="S33" s="159"/>
      <c r="T33" s="159"/>
      <c r="U33" s="159">
        <f t="shared" ref="U33:AF33" si="43">U25+U29</f>
        <v>1713389.9082568809</v>
      </c>
      <c r="V33" s="159">
        <f t="shared" si="43"/>
        <v>1632464.2201834866</v>
      </c>
      <c r="W33" s="159">
        <f t="shared" si="43"/>
        <v>2091043.1192660555</v>
      </c>
      <c r="X33" s="159">
        <f t="shared" si="43"/>
        <v>2441721.1009174315</v>
      </c>
      <c r="Y33" s="159">
        <f t="shared" si="43"/>
        <v>2333820.1834862391</v>
      </c>
      <c r="Z33" s="159">
        <f t="shared" si="43"/>
        <v>1956166.9724770645</v>
      </c>
      <c r="AA33" s="159">
        <f t="shared" si="43"/>
        <v>1686414.6788990828</v>
      </c>
      <c r="AB33" s="159">
        <f t="shared" si="43"/>
        <v>1686414.6788990828</v>
      </c>
      <c r="AC33" s="159">
        <f t="shared" si="43"/>
        <v>1362711.9266055049</v>
      </c>
      <c r="AD33" s="159">
        <f t="shared" si="43"/>
        <v>944595.87155963317</v>
      </c>
      <c r="AE33" s="159">
        <f t="shared" si="43"/>
        <v>886599.12844036706</v>
      </c>
      <c r="AF33" s="159">
        <f t="shared" si="43"/>
        <v>1461171.513761468</v>
      </c>
      <c r="AG33" s="159"/>
      <c r="AH33" s="159"/>
      <c r="AI33" s="159"/>
      <c r="AJ33" s="159">
        <f t="shared" ref="AJ33:AU33" si="44">AJ25+AJ29</f>
        <v>1801059.4036697247</v>
      </c>
      <c r="AK33" s="159">
        <f t="shared" si="44"/>
        <v>1716087.4311926607</v>
      </c>
      <c r="AL33" s="159">
        <f t="shared" si="44"/>
        <v>2197595.2752293581</v>
      </c>
      <c r="AM33" s="159">
        <f t="shared" si="44"/>
        <v>2565807.1559633035</v>
      </c>
      <c r="AN33" s="159">
        <f t="shared" si="44"/>
        <v>2452511.1926605511</v>
      </c>
      <c r="AO33" s="159">
        <f t="shared" si="44"/>
        <v>2055975.3211009179</v>
      </c>
      <c r="AP33" s="159">
        <f t="shared" si="44"/>
        <v>1772735.4128440372</v>
      </c>
      <c r="AQ33" s="159">
        <f t="shared" si="44"/>
        <v>1772735.4128440372</v>
      </c>
      <c r="AR33" s="159">
        <f t="shared" si="44"/>
        <v>1432847.5229357802</v>
      </c>
      <c r="AS33" s="159">
        <f t="shared" si="44"/>
        <v>993825.66513761482</v>
      </c>
      <c r="AT33" s="159">
        <f t="shared" si="44"/>
        <v>932929.08486238553</v>
      </c>
      <c r="AU33" s="159">
        <f t="shared" si="44"/>
        <v>1536230.0894495414</v>
      </c>
      <c r="AV33" s="159"/>
      <c r="AW33" s="159"/>
      <c r="AX33" s="159"/>
      <c r="AY33" s="159">
        <f t="shared" ref="AY33:BJ33" si="45">AY25+AY29</f>
        <v>1893112.3738532111</v>
      </c>
      <c r="AZ33" s="159">
        <f t="shared" si="45"/>
        <v>1803891.8027522939</v>
      </c>
      <c r="BA33" s="159">
        <f t="shared" si="45"/>
        <v>2309475.0389908263</v>
      </c>
      <c r="BB33" s="159">
        <f t="shared" si="45"/>
        <v>2696097.5137614687</v>
      </c>
      <c r="BC33" s="159">
        <f t="shared" si="45"/>
        <v>2577136.7522935788</v>
      </c>
      <c r="BD33" s="159">
        <f t="shared" si="45"/>
        <v>2160774.0871559638</v>
      </c>
      <c r="BE33" s="159">
        <f t="shared" si="45"/>
        <v>1863372.1834862388</v>
      </c>
      <c r="BF33" s="159">
        <f t="shared" si="45"/>
        <v>1863372.1834862388</v>
      </c>
      <c r="BG33" s="159">
        <f t="shared" si="45"/>
        <v>1506489.8990825689</v>
      </c>
      <c r="BH33" s="159">
        <f t="shared" si="45"/>
        <v>1045516.9483944956</v>
      </c>
      <c r="BI33" s="159">
        <f t="shared" si="45"/>
        <v>981575.53910550487</v>
      </c>
      <c r="BJ33" s="159">
        <f t="shared" si="45"/>
        <v>1615041.5939220185</v>
      </c>
      <c r="BK33" s="159"/>
      <c r="BL33" s="159"/>
      <c r="BM33" s="159"/>
      <c r="BN33" s="159">
        <f t="shared" ref="BN33:BY33" si="46">BN25+BN29</f>
        <v>1989767.9925458715</v>
      </c>
      <c r="BO33" s="159">
        <f t="shared" si="46"/>
        <v>1896086.3928899085</v>
      </c>
      <c r="BP33" s="159">
        <f t="shared" si="46"/>
        <v>2426948.7909403676</v>
      </c>
      <c r="BQ33" s="159">
        <f t="shared" si="46"/>
        <v>2832902.3894495424</v>
      </c>
      <c r="BR33" s="159">
        <f t="shared" si="46"/>
        <v>2707993.5899082581</v>
      </c>
      <c r="BS33" s="159">
        <f t="shared" si="46"/>
        <v>2270812.7915137624</v>
      </c>
      <c r="BT33" s="159">
        <f t="shared" si="46"/>
        <v>1958540.7926605511</v>
      </c>
      <c r="BU33" s="159">
        <f t="shared" si="46"/>
        <v>1958540.7926605511</v>
      </c>
      <c r="BV33" s="159">
        <f t="shared" si="46"/>
        <v>1583814.3940366977</v>
      </c>
      <c r="BW33" s="159">
        <f t="shared" si="46"/>
        <v>1099792.7958142206</v>
      </c>
      <c r="BX33" s="159">
        <f t="shared" si="46"/>
        <v>1032654.3160607801</v>
      </c>
      <c r="BY33" s="159">
        <f t="shared" si="46"/>
        <v>1697793.6736181197</v>
      </c>
      <c r="BZ33" s="159"/>
      <c r="CA33" s="159"/>
      <c r="CB33" s="159"/>
      <c r="CC33" s="159">
        <f t="shared" ref="CC33:CN33" si="47">CC25+CC29</f>
        <v>2091256.3921731655</v>
      </c>
      <c r="CD33" s="159">
        <f t="shared" si="47"/>
        <v>1992890.7125344044</v>
      </c>
      <c r="CE33" s="159">
        <f t="shared" si="47"/>
        <v>2550296.2304873867</v>
      </c>
      <c r="CF33" s="159">
        <f t="shared" si="47"/>
        <v>2976547.5089220195</v>
      </c>
      <c r="CG33" s="159">
        <f t="shared" si="47"/>
        <v>2845393.2694036709</v>
      </c>
      <c r="CH33" s="159">
        <f t="shared" si="47"/>
        <v>2386353.4310894506</v>
      </c>
      <c r="CI33" s="159">
        <f t="shared" si="47"/>
        <v>2058467.8322935784</v>
      </c>
      <c r="CJ33" s="159">
        <f t="shared" si="47"/>
        <v>2058467.8322935784</v>
      </c>
      <c r="CK33" s="159">
        <f t="shared" si="47"/>
        <v>1665005.1137385326</v>
      </c>
      <c r="CL33" s="159">
        <f t="shared" si="47"/>
        <v>1156782.4356049318</v>
      </c>
      <c r="CM33" s="159">
        <f t="shared" si="47"/>
        <v>521011.23801318835</v>
      </c>
      <c r="CN33" s="159">
        <f t="shared" si="47"/>
        <v>0</v>
      </c>
    </row>
    <row r="34" spans="1:92" s="8" customFormat="1" x14ac:dyDescent="0.35">
      <c r="C34" s="17"/>
      <c r="D34" s="17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  <c r="BA34" s="136"/>
      <c r="BB34" s="136"/>
      <c r="BC34" s="136"/>
      <c r="BD34" s="136"/>
      <c r="BE34" s="136"/>
      <c r="BF34" s="136"/>
      <c r="BG34" s="136"/>
      <c r="BH34" s="136"/>
      <c r="BI34" s="136"/>
      <c r="BJ34" s="136"/>
      <c r="BK34" s="136"/>
      <c r="BL34" s="136"/>
      <c r="BM34" s="136"/>
      <c r="BN34" s="136"/>
      <c r="BO34" s="136"/>
      <c r="BP34" s="136"/>
      <c r="BQ34" s="136"/>
      <c r="BR34" s="136"/>
      <c r="BS34" s="136"/>
      <c r="BT34" s="136"/>
      <c r="BU34" s="136"/>
      <c r="BV34" s="136"/>
      <c r="BW34" s="136"/>
      <c r="BX34" s="136"/>
      <c r="BY34" s="136"/>
      <c r="BZ34" s="136"/>
      <c r="CA34" s="136"/>
      <c r="CB34" s="136"/>
      <c r="CC34" s="136"/>
      <c r="CD34" s="136"/>
      <c r="CE34" s="136"/>
      <c r="CF34" s="136"/>
      <c r="CG34" s="136"/>
      <c r="CH34" s="136"/>
      <c r="CI34" s="136"/>
      <c r="CJ34" s="136"/>
      <c r="CK34" s="136"/>
      <c r="CL34" s="136"/>
      <c r="CM34" s="136"/>
      <c r="CN34" s="136"/>
    </row>
    <row r="35" spans="1:92" s="15" customFormat="1" thickBot="1" x14ac:dyDescent="0.35">
      <c r="A35" s="88" t="s">
        <v>200</v>
      </c>
      <c r="C35" s="79">
        <f>C33</f>
        <v>1500000</v>
      </c>
      <c r="D35" s="79">
        <f>D33</f>
        <v>1750000</v>
      </c>
      <c r="F35" s="156">
        <f t="shared" ref="F35:O35" si="48">SUM(F33:F34)</f>
        <v>1608750</v>
      </c>
      <c r="G35" s="156">
        <f t="shared" si="48"/>
        <v>1534500</v>
      </c>
      <c r="H35" s="156">
        <f t="shared" si="48"/>
        <v>1955250</v>
      </c>
      <c r="I35" s="156">
        <f t="shared" si="48"/>
        <v>2277000</v>
      </c>
      <c r="J35" s="156">
        <f t="shared" si="48"/>
        <v>2158000</v>
      </c>
      <c r="K35" s="156">
        <f t="shared" si="48"/>
        <v>1791500</v>
      </c>
      <c r="L35" s="156">
        <f t="shared" si="48"/>
        <v>1544000</v>
      </c>
      <c r="M35" s="156">
        <f t="shared" si="48"/>
        <v>1544000</v>
      </c>
      <c r="N35" s="156">
        <f t="shared" si="48"/>
        <v>1247000</v>
      </c>
      <c r="O35" s="156">
        <f t="shared" si="48"/>
        <v>863375</v>
      </c>
      <c r="P35" s="156">
        <f>P33</f>
        <v>826953.89908256882</v>
      </c>
      <c r="Q35" s="156">
        <f>Q31+Q29+Q25</f>
        <v>1389687.1559633028</v>
      </c>
      <c r="R35" s="156"/>
      <c r="S35" s="156"/>
      <c r="T35" s="156"/>
      <c r="U35" s="156">
        <f t="shared" ref="U35:AD35" si="49">SUM(U33:U34)</f>
        <v>1713389.9082568809</v>
      </c>
      <c r="V35" s="156">
        <f t="shared" si="49"/>
        <v>1632464.2201834866</v>
      </c>
      <c r="W35" s="156">
        <f t="shared" si="49"/>
        <v>2091043.1192660555</v>
      </c>
      <c r="X35" s="156">
        <f t="shared" si="49"/>
        <v>2441721.1009174315</v>
      </c>
      <c r="Y35" s="156">
        <f t="shared" si="49"/>
        <v>2333820.1834862391</v>
      </c>
      <c r="Z35" s="156">
        <f t="shared" si="49"/>
        <v>1956166.9724770645</v>
      </c>
      <c r="AA35" s="156">
        <f t="shared" si="49"/>
        <v>1686414.6788990828</v>
      </c>
      <c r="AB35" s="156">
        <f t="shared" si="49"/>
        <v>1686414.6788990828</v>
      </c>
      <c r="AC35" s="156">
        <f t="shared" si="49"/>
        <v>1362711.9266055049</v>
      </c>
      <c r="AD35" s="156">
        <f t="shared" si="49"/>
        <v>944595.87155963317</v>
      </c>
      <c r="AE35" s="156">
        <f>AE33</f>
        <v>886599.12844036706</v>
      </c>
      <c r="AF35" s="156">
        <f>AF31+AF29+AF25</f>
        <v>1461171.513761468</v>
      </c>
      <c r="AG35" s="156"/>
      <c r="AH35" s="156"/>
      <c r="AI35" s="156"/>
      <c r="AJ35" s="156">
        <f t="shared" ref="AJ35:AS35" si="50">SUM(AJ33:AJ34)</f>
        <v>1801059.4036697247</v>
      </c>
      <c r="AK35" s="156">
        <f t="shared" si="50"/>
        <v>1716087.4311926607</v>
      </c>
      <c r="AL35" s="156">
        <f t="shared" si="50"/>
        <v>2197595.2752293581</v>
      </c>
      <c r="AM35" s="156">
        <f t="shared" si="50"/>
        <v>2565807.1559633035</v>
      </c>
      <c r="AN35" s="156">
        <f t="shared" si="50"/>
        <v>2452511.1926605511</v>
      </c>
      <c r="AO35" s="156">
        <f t="shared" si="50"/>
        <v>2055975.3211009179</v>
      </c>
      <c r="AP35" s="156">
        <f t="shared" si="50"/>
        <v>1772735.4128440372</v>
      </c>
      <c r="AQ35" s="156">
        <f t="shared" si="50"/>
        <v>1772735.4128440372</v>
      </c>
      <c r="AR35" s="156">
        <f t="shared" si="50"/>
        <v>1432847.5229357802</v>
      </c>
      <c r="AS35" s="156">
        <f t="shared" si="50"/>
        <v>993825.66513761482</v>
      </c>
      <c r="AT35" s="156">
        <f>AT33</f>
        <v>932929.08486238553</v>
      </c>
      <c r="AU35" s="156">
        <f>AU31+AU29+AU25</f>
        <v>1536230.0894495414</v>
      </c>
      <c r="AV35" s="156"/>
      <c r="AW35" s="156"/>
      <c r="AX35" s="156"/>
      <c r="AY35" s="156">
        <f t="shared" ref="AY35:BH35" si="51">SUM(AY33:AY34)</f>
        <v>1893112.3738532111</v>
      </c>
      <c r="AZ35" s="156">
        <f t="shared" si="51"/>
        <v>1803891.8027522939</v>
      </c>
      <c r="BA35" s="156">
        <f t="shared" si="51"/>
        <v>2309475.0389908263</v>
      </c>
      <c r="BB35" s="156">
        <f t="shared" si="51"/>
        <v>2696097.5137614687</v>
      </c>
      <c r="BC35" s="156">
        <f t="shared" si="51"/>
        <v>2577136.7522935788</v>
      </c>
      <c r="BD35" s="156">
        <f t="shared" si="51"/>
        <v>2160774.0871559638</v>
      </c>
      <c r="BE35" s="156">
        <f t="shared" si="51"/>
        <v>1863372.1834862388</v>
      </c>
      <c r="BF35" s="156">
        <f t="shared" si="51"/>
        <v>1863372.1834862388</v>
      </c>
      <c r="BG35" s="156">
        <f t="shared" si="51"/>
        <v>1506489.8990825689</v>
      </c>
      <c r="BH35" s="156">
        <f t="shared" si="51"/>
        <v>1045516.9483944956</v>
      </c>
      <c r="BI35" s="156">
        <f>BI33</f>
        <v>981575.53910550487</v>
      </c>
      <c r="BJ35" s="156">
        <f>BJ31+BJ29+BJ25</f>
        <v>1615041.5939220185</v>
      </c>
      <c r="BK35" s="156"/>
      <c r="BL35" s="156"/>
      <c r="BM35" s="156"/>
      <c r="BN35" s="156">
        <f t="shared" ref="BN35:BW35" si="52">SUM(BN33:BN34)</f>
        <v>1989767.9925458715</v>
      </c>
      <c r="BO35" s="156">
        <f t="shared" si="52"/>
        <v>1896086.3928899085</v>
      </c>
      <c r="BP35" s="156">
        <f t="shared" si="52"/>
        <v>2426948.7909403676</v>
      </c>
      <c r="BQ35" s="156">
        <f t="shared" si="52"/>
        <v>2832902.3894495424</v>
      </c>
      <c r="BR35" s="156">
        <f t="shared" si="52"/>
        <v>2707993.5899082581</v>
      </c>
      <c r="BS35" s="156">
        <f t="shared" si="52"/>
        <v>2270812.7915137624</v>
      </c>
      <c r="BT35" s="156">
        <f t="shared" si="52"/>
        <v>1958540.7926605511</v>
      </c>
      <c r="BU35" s="156">
        <f t="shared" si="52"/>
        <v>1958540.7926605511</v>
      </c>
      <c r="BV35" s="156">
        <f t="shared" si="52"/>
        <v>1583814.3940366977</v>
      </c>
      <c r="BW35" s="156">
        <f t="shared" si="52"/>
        <v>1099792.7958142206</v>
      </c>
      <c r="BX35" s="156">
        <f>BX33</f>
        <v>1032654.3160607801</v>
      </c>
      <c r="BY35" s="156">
        <f>BY31+BY29+BY25</f>
        <v>1697793.6736181197</v>
      </c>
      <c r="BZ35" s="156"/>
      <c r="CA35" s="156"/>
      <c r="CB35" s="156"/>
      <c r="CC35" s="156">
        <f t="shared" ref="CC35:CL35" si="53">SUM(CC33:CC34)</f>
        <v>2091256.3921731655</v>
      </c>
      <c r="CD35" s="156">
        <f t="shared" si="53"/>
        <v>1992890.7125344044</v>
      </c>
      <c r="CE35" s="156">
        <f t="shared" si="53"/>
        <v>2550296.2304873867</v>
      </c>
      <c r="CF35" s="156">
        <f t="shared" si="53"/>
        <v>2976547.5089220195</v>
      </c>
      <c r="CG35" s="156">
        <f t="shared" si="53"/>
        <v>2845393.2694036709</v>
      </c>
      <c r="CH35" s="156">
        <f t="shared" si="53"/>
        <v>2386353.4310894506</v>
      </c>
      <c r="CI35" s="156">
        <f t="shared" si="53"/>
        <v>2058467.8322935784</v>
      </c>
      <c r="CJ35" s="156">
        <f t="shared" si="53"/>
        <v>2058467.8322935784</v>
      </c>
      <c r="CK35" s="156">
        <f t="shared" si="53"/>
        <v>1665005.1137385326</v>
      </c>
      <c r="CL35" s="156">
        <f t="shared" si="53"/>
        <v>1156782.4356049318</v>
      </c>
      <c r="CM35" s="156">
        <f>CM33</f>
        <v>521011.23801318835</v>
      </c>
      <c r="CN35" s="156">
        <f>CN31+CN29+CN25</f>
        <v>0</v>
      </c>
    </row>
    <row r="36" spans="1:92" s="8" customFormat="1" x14ac:dyDescent="0.35">
      <c r="C36" s="17"/>
      <c r="D36" s="17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  <c r="AO36" s="136"/>
      <c r="AP36" s="136"/>
      <c r="AQ36" s="136"/>
      <c r="AR36" s="136"/>
      <c r="AS36" s="136"/>
      <c r="AT36" s="136"/>
      <c r="AU36" s="136"/>
      <c r="AV36" s="136"/>
      <c r="AW36" s="136"/>
      <c r="AX36" s="136"/>
      <c r="AY36" s="136"/>
      <c r="AZ36" s="136"/>
      <c r="BA36" s="136"/>
      <c r="BB36" s="136"/>
      <c r="BC36" s="136"/>
      <c r="BD36" s="136"/>
      <c r="BE36" s="136"/>
      <c r="BF36" s="136"/>
      <c r="BG36" s="136"/>
      <c r="BH36" s="136"/>
      <c r="BI36" s="136"/>
      <c r="BJ36" s="136"/>
      <c r="BK36" s="136"/>
      <c r="BL36" s="136"/>
      <c r="BM36" s="136"/>
      <c r="BN36" s="136"/>
      <c r="BO36" s="136"/>
      <c r="BP36" s="136"/>
      <c r="BQ36" s="136"/>
      <c r="BR36" s="136"/>
      <c r="BS36" s="136"/>
      <c r="BT36" s="136"/>
      <c r="BU36" s="136"/>
      <c r="BV36" s="136"/>
      <c r="BW36" s="136"/>
      <c r="BX36" s="136"/>
      <c r="BY36" s="136"/>
      <c r="BZ36" s="136"/>
      <c r="CA36" s="136"/>
      <c r="CB36" s="136"/>
      <c r="CC36" s="136"/>
      <c r="CD36" s="136"/>
      <c r="CE36" s="136"/>
      <c r="CF36" s="136"/>
      <c r="CG36" s="136"/>
      <c r="CH36" s="136"/>
      <c r="CI36" s="136"/>
      <c r="CJ36" s="136"/>
      <c r="CK36" s="136"/>
      <c r="CL36" s="136"/>
      <c r="CM36" s="136"/>
      <c r="CN36" s="136"/>
    </row>
    <row r="37" spans="1:92" s="8" customFormat="1" x14ac:dyDescent="0.35">
      <c r="C37" s="17"/>
      <c r="D37" s="17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O37" s="136"/>
      <c r="AP37" s="136"/>
      <c r="AQ37" s="136"/>
      <c r="AR37" s="136"/>
      <c r="AS37" s="136"/>
      <c r="AT37" s="136"/>
      <c r="AU37" s="136"/>
      <c r="AV37" s="136"/>
      <c r="AW37" s="136"/>
      <c r="AX37" s="136"/>
      <c r="AY37" s="136"/>
      <c r="AZ37" s="136"/>
      <c r="BA37" s="136"/>
      <c r="BB37" s="136"/>
      <c r="BC37" s="136"/>
      <c r="BD37" s="136"/>
      <c r="BE37" s="136"/>
      <c r="BF37" s="136"/>
      <c r="BG37" s="136"/>
      <c r="BH37" s="136"/>
      <c r="BI37" s="136"/>
      <c r="BJ37" s="136"/>
      <c r="BK37" s="136"/>
      <c r="BL37" s="136"/>
      <c r="BM37" s="136"/>
      <c r="BN37" s="136"/>
      <c r="BO37" s="136"/>
      <c r="BP37" s="136"/>
      <c r="BQ37" s="136"/>
      <c r="BR37" s="136"/>
      <c r="BS37" s="136"/>
      <c r="BT37" s="136"/>
      <c r="BU37" s="136"/>
      <c r="BV37" s="136"/>
      <c r="BW37" s="136"/>
      <c r="BX37" s="136"/>
      <c r="BY37" s="136"/>
      <c r="BZ37" s="136"/>
      <c r="CA37" s="136"/>
      <c r="CB37" s="136"/>
      <c r="CC37" s="136"/>
      <c r="CD37" s="136"/>
      <c r="CE37" s="136"/>
      <c r="CF37" s="136"/>
      <c r="CG37" s="136"/>
      <c r="CH37" s="136"/>
      <c r="CI37" s="136"/>
      <c r="CJ37" s="136"/>
      <c r="CK37" s="136"/>
      <c r="CL37" s="136"/>
      <c r="CM37" s="136"/>
      <c r="CN37" s="136"/>
    </row>
    <row r="38" spans="1:92" s="8" customFormat="1" x14ac:dyDescent="0.35">
      <c r="A38" s="13" t="s">
        <v>153</v>
      </c>
      <c r="B38" s="13"/>
      <c r="C38" s="220"/>
      <c r="D38" s="220"/>
      <c r="E38" s="13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  <c r="AQ38" s="136"/>
      <c r="AR38" s="136"/>
      <c r="AS38" s="136"/>
      <c r="AT38" s="136"/>
      <c r="AU38" s="136"/>
      <c r="AV38" s="136"/>
      <c r="AW38" s="136"/>
      <c r="AX38" s="136"/>
      <c r="AY38" s="136"/>
      <c r="AZ38" s="136"/>
      <c r="BA38" s="136"/>
      <c r="BB38" s="136"/>
      <c r="BC38" s="136"/>
      <c r="BD38" s="136"/>
      <c r="BE38" s="136"/>
      <c r="BF38" s="136"/>
      <c r="BG38" s="136"/>
      <c r="BH38" s="136"/>
      <c r="BI38" s="136"/>
      <c r="BJ38" s="136"/>
      <c r="BK38" s="136"/>
      <c r="BL38" s="136"/>
      <c r="BM38" s="136"/>
      <c r="BN38" s="136"/>
      <c r="BO38" s="136"/>
      <c r="BP38" s="136"/>
      <c r="BQ38" s="136"/>
      <c r="BR38" s="136"/>
      <c r="BS38" s="136"/>
      <c r="BT38" s="136"/>
      <c r="BU38" s="136"/>
      <c r="BV38" s="136"/>
      <c r="BW38" s="136"/>
      <c r="BX38" s="136"/>
      <c r="BY38" s="136"/>
      <c r="BZ38" s="136"/>
      <c r="CA38" s="136"/>
      <c r="CB38" s="136"/>
      <c r="CC38" s="136"/>
      <c r="CD38" s="136"/>
      <c r="CE38" s="136"/>
      <c r="CF38" s="136"/>
      <c r="CG38" s="136"/>
      <c r="CH38" s="136"/>
      <c r="CI38" s="136"/>
      <c r="CJ38" s="136"/>
      <c r="CK38" s="136"/>
      <c r="CL38" s="136"/>
      <c r="CM38" s="136"/>
      <c r="CN38" s="136"/>
    </row>
    <row r="39" spans="1:92" s="8" customFormat="1" x14ac:dyDescent="0.35">
      <c r="C39" s="17"/>
      <c r="D39" s="17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136"/>
      <c r="AP39" s="136"/>
      <c r="AQ39" s="136"/>
      <c r="AR39" s="136"/>
      <c r="AS39" s="136"/>
      <c r="AT39" s="136"/>
      <c r="AU39" s="136"/>
      <c r="AV39" s="136"/>
      <c r="AW39" s="136"/>
      <c r="AX39" s="136"/>
      <c r="AY39" s="136"/>
      <c r="AZ39" s="136"/>
      <c r="BA39" s="136"/>
      <c r="BB39" s="136"/>
      <c r="BC39" s="136"/>
      <c r="BD39" s="136"/>
      <c r="BE39" s="136"/>
      <c r="BF39" s="136"/>
      <c r="BG39" s="136"/>
      <c r="BH39" s="136"/>
      <c r="BI39" s="136"/>
      <c r="BJ39" s="136"/>
      <c r="BK39" s="136"/>
      <c r="BL39" s="136"/>
      <c r="BM39" s="136"/>
      <c r="BN39" s="136"/>
      <c r="BO39" s="136"/>
      <c r="BP39" s="136"/>
      <c r="BQ39" s="136"/>
      <c r="BR39" s="136"/>
      <c r="BS39" s="136"/>
      <c r="BT39" s="136"/>
      <c r="BU39" s="136"/>
      <c r="BV39" s="136"/>
      <c r="BW39" s="136"/>
      <c r="BX39" s="136"/>
      <c r="BY39" s="136"/>
      <c r="BZ39" s="136"/>
      <c r="CA39" s="136"/>
      <c r="CB39" s="136"/>
      <c r="CC39" s="136"/>
      <c r="CD39" s="136"/>
      <c r="CE39" s="136"/>
      <c r="CF39" s="136"/>
      <c r="CG39" s="136"/>
      <c r="CH39" s="136"/>
      <c r="CI39" s="136"/>
      <c r="CJ39" s="136"/>
      <c r="CK39" s="136"/>
      <c r="CL39" s="136"/>
      <c r="CM39" s="136"/>
      <c r="CN39" s="136"/>
    </row>
    <row r="40" spans="1:92" s="8" customFormat="1" x14ac:dyDescent="0.35">
      <c r="A40" s="8" t="s">
        <v>154</v>
      </c>
      <c r="C40" s="17">
        <v>500000</v>
      </c>
      <c r="D40" s="17">
        <v>200000</v>
      </c>
      <c r="F40" s="136">
        <v>100000</v>
      </c>
      <c r="G40" s="136">
        <v>100000</v>
      </c>
      <c r="H40" s="136">
        <v>100000</v>
      </c>
      <c r="I40" s="136">
        <v>100000</v>
      </c>
      <c r="J40" s="136">
        <v>100000</v>
      </c>
      <c r="K40" s="136">
        <v>100000</v>
      </c>
      <c r="L40" s="136">
        <v>100000</v>
      </c>
      <c r="M40" s="136">
        <v>100000</v>
      </c>
      <c r="N40" s="136">
        <v>100000</v>
      </c>
      <c r="O40" s="136">
        <v>100000</v>
      </c>
      <c r="P40" s="136">
        <v>100000</v>
      </c>
      <c r="Q40" s="136">
        <v>100000</v>
      </c>
      <c r="R40" s="136"/>
      <c r="S40" s="136"/>
      <c r="T40" s="136"/>
      <c r="U40" s="136">
        <v>100000</v>
      </c>
      <c r="V40" s="136">
        <v>100000</v>
      </c>
      <c r="W40" s="136">
        <v>100000</v>
      </c>
      <c r="X40" s="136">
        <v>100000</v>
      </c>
      <c r="Y40" s="136">
        <v>100000</v>
      </c>
      <c r="Z40" s="136">
        <v>100000</v>
      </c>
      <c r="AA40" s="136">
        <v>100000</v>
      </c>
      <c r="AB40" s="136">
        <v>100000</v>
      </c>
      <c r="AC40" s="136">
        <v>100000</v>
      </c>
      <c r="AD40" s="136">
        <v>100000</v>
      </c>
      <c r="AE40" s="136">
        <v>100000</v>
      </c>
      <c r="AF40" s="136">
        <v>100000</v>
      </c>
      <c r="AG40" s="136"/>
      <c r="AH40" s="136"/>
      <c r="AI40" s="136"/>
      <c r="AJ40" s="136">
        <v>100000</v>
      </c>
      <c r="AK40" s="136">
        <v>100000</v>
      </c>
      <c r="AL40" s="136">
        <v>100000</v>
      </c>
      <c r="AM40" s="136">
        <v>100000</v>
      </c>
      <c r="AN40" s="136">
        <v>100000</v>
      </c>
      <c r="AO40" s="136">
        <v>100000</v>
      </c>
      <c r="AP40" s="136">
        <v>100000</v>
      </c>
      <c r="AQ40" s="136">
        <v>100000</v>
      </c>
      <c r="AR40" s="136">
        <v>100000</v>
      </c>
      <c r="AS40" s="136">
        <v>100000</v>
      </c>
      <c r="AT40" s="136">
        <v>100000</v>
      </c>
      <c r="AU40" s="136">
        <v>100000</v>
      </c>
      <c r="AV40" s="136"/>
      <c r="AW40" s="136"/>
      <c r="AX40" s="136"/>
      <c r="AY40" s="136">
        <v>100000</v>
      </c>
      <c r="AZ40" s="136">
        <v>100000</v>
      </c>
      <c r="BA40" s="136">
        <v>100000</v>
      </c>
      <c r="BB40" s="136">
        <v>100000</v>
      </c>
      <c r="BC40" s="136">
        <v>100000</v>
      </c>
      <c r="BD40" s="136">
        <v>100000</v>
      </c>
      <c r="BE40" s="136">
        <v>100000</v>
      </c>
      <c r="BF40" s="136">
        <v>100000</v>
      </c>
      <c r="BG40" s="136">
        <v>100000</v>
      </c>
      <c r="BH40" s="136">
        <v>100000</v>
      </c>
      <c r="BI40" s="136">
        <v>100000</v>
      </c>
      <c r="BJ40" s="136">
        <v>100000</v>
      </c>
      <c r="BK40" s="136"/>
      <c r="BL40" s="136"/>
      <c r="BM40" s="136"/>
      <c r="BN40" s="136">
        <v>100000</v>
      </c>
      <c r="BO40" s="136">
        <v>100000</v>
      </c>
      <c r="BP40" s="136">
        <v>100000</v>
      </c>
      <c r="BQ40" s="136">
        <v>100000</v>
      </c>
      <c r="BR40" s="136">
        <v>100000</v>
      </c>
      <c r="BS40" s="136">
        <v>100000</v>
      </c>
      <c r="BT40" s="136">
        <v>100000</v>
      </c>
      <c r="BU40" s="136">
        <v>100000</v>
      </c>
      <c r="BV40" s="136">
        <v>100000</v>
      </c>
      <c r="BW40" s="136">
        <v>100000</v>
      </c>
      <c r="BX40" s="136">
        <v>100000</v>
      </c>
      <c r="BY40" s="136">
        <v>100000</v>
      </c>
      <c r="BZ40" s="136"/>
      <c r="CA40" s="136"/>
      <c r="CB40" s="136"/>
      <c r="CC40" s="136">
        <v>100000</v>
      </c>
      <c r="CD40" s="136">
        <v>100000</v>
      </c>
      <c r="CE40" s="136">
        <v>100000</v>
      </c>
      <c r="CF40" s="136">
        <v>100000</v>
      </c>
      <c r="CG40" s="136">
        <v>100000</v>
      </c>
      <c r="CH40" s="136">
        <v>100000</v>
      </c>
      <c r="CI40" s="136">
        <v>100000</v>
      </c>
      <c r="CJ40" s="136">
        <v>100000</v>
      </c>
      <c r="CK40" s="136">
        <v>100000</v>
      </c>
      <c r="CL40" s="136">
        <v>100000</v>
      </c>
      <c r="CM40" s="136">
        <v>100000</v>
      </c>
      <c r="CN40" s="136">
        <v>100000</v>
      </c>
    </row>
    <row r="41" spans="1:92" s="8" customFormat="1" x14ac:dyDescent="0.35">
      <c r="C41" s="17"/>
      <c r="D41" s="17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36"/>
      <c r="AO41" s="136"/>
      <c r="AP41" s="136"/>
      <c r="AQ41" s="136"/>
      <c r="AR41" s="136"/>
      <c r="AS41" s="136"/>
      <c r="AT41" s="136"/>
      <c r="AU41" s="136"/>
      <c r="AV41" s="136"/>
      <c r="AW41" s="136"/>
      <c r="AX41" s="136"/>
      <c r="AY41" s="136"/>
      <c r="AZ41" s="136"/>
      <c r="BA41" s="136"/>
      <c r="BB41" s="136"/>
      <c r="BC41" s="136"/>
      <c r="BD41" s="136"/>
      <c r="BE41" s="136"/>
      <c r="BF41" s="136"/>
      <c r="BG41" s="136"/>
      <c r="BH41" s="136"/>
      <c r="BI41" s="136"/>
      <c r="BJ41" s="136"/>
      <c r="BK41" s="136"/>
      <c r="BL41" s="136"/>
      <c r="BM41" s="136"/>
      <c r="BN41" s="136"/>
      <c r="BO41" s="136"/>
      <c r="BP41" s="136"/>
      <c r="BQ41" s="136"/>
      <c r="BR41" s="136"/>
      <c r="BS41" s="136"/>
      <c r="BT41" s="136"/>
      <c r="BU41" s="136"/>
      <c r="BV41" s="136"/>
      <c r="BW41" s="136"/>
      <c r="BX41" s="136"/>
      <c r="BY41" s="136"/>
      <c r="BZ41" s="136"/>
      <c r="CA41" s="136"/>
      <c r="CB41" s="136"/>
      <c r="CC41" s="136"/>
      <c r="CD41" s="136"/>
      <c r="CE41" s="136"/>
      <c r="CF41" s="136"/>
      <c r="CG41" s="136"/>
      <c r="CH41" s="136"/>
      <c r="CI41" s="136"/>
      <c r="CJ41" s="136"/>
      <c r="CK41" s="136"/>
      <c r="CL41" s="136"/>
      <c r="CM41" s="136"/>
      <c r="CN41" s="136"/>
    </row>
    <row r="42" spans="1:92" s="15" customFormat="1" thickBot="1" x14ac:dyDescent="0.35">
      <c r="A42" s="15" t="s">
        <v>201</v>
      </c>
      <c r="C42" s="79">
        <f>C40</f>
        <v>500000</v>
      </c>
      <c r="D42" s="79">
        <f>D40</f>
        <v>200000</v>
      </c>
      <c r="F42" s="156">
        <f>F40</f>
        <v>100000</v>
      </c>
      <c r="G42" s="156">
        <f t="shared" ref="G42:Q42" si="54">G40</f>
        <v>100000</v>
      </c>
      <c r="H42" s="156">
        <f t="shared" si="54"/>
        <v>100000</v>
      </c>
      <c r="I42" s="156">
        <f t="shared" si="54"/>
        <v>100000</v>
      </c>
      <c r="J42" s="156">
        <f t="shared" si="54"/>
        <v>100000</v>
      </c>
      <c r="K42" s="156">
        <f t="shared" si="54"/>
        <v>100000</v>
      </c>
      <c r="L42" s="156">
        <f t="shared" si="54"/>
        <v>100000</v>
      </c>
      <c r="M42" s="156">
        <f t="shared" si="54"/>
        <v>100000</v>
      </c>
      <c r="N42" s="156">
        <f t="shared" si="54"/>
        <v>100000</v>
      </c>
      <c r="O42" s="156">
        <f t="shared" si="54"/>
        <v>100000</v>
      </c>
      <c r="P42" s="156">
        <f t="shared" si="54"/>
        <v>100000</v>
      </c>
      <c r="Q42" s="156">
        <f t="shared" si="54"/>
        <v>100000</v>
      </c>
      <c r="R42" s="156"/>
      <c r="S42" s="156"/>
      <c r="T42" s="156"/>
      <c r="U42" s="156">
        <f>U40</f>
        <v>100000</v>
      </c>
      <c r="V42" s="156">
        <f t="shared" ref="V42:AF42" si="55">V40</f>
        <v>100000</v>
      </c>
      <c r="W42" s="156">
        <f t="shared" si="55"/>
        <v>100000</v>
      </c>
      <c r="X42" s="156">
        <f t="shared" si="55"/>
        <v>100000</v>
      </c>
      <c r="Y42" s="156">
        <f t="shared" si="55"/>
        <v>100000</v>
      </c>
      <c r="Z42" s="156">
        <f t="shared" si="55"/>
        <v>100000</v>
      </c>
      <c r="AA42" s="156">
        <f t="shared" si="55"/>
        <v>100000</v>
      </c>
      <c r="AB42" s="156">
        <f t="shared" si="55"/>
        <v>100000</v>
      </c>
      <c r="AC42" s="156">
        <f t="shared" si="55"/>
        <v>100000</v>
      </c>
      <c r="AD42" s="156">
        <f t="shared" si="55"/>
        <v>100000</v>
      </c>
      <c r="AE42" s="156">
        <f t="shared" si="55"/>
        <v>100000</v>
      </c>
      <c r="AF42" s="156">
        <f t="shared" si="55"/>
        <v>100000</v>
      </c>
      <c r="AG42" s="156"/>
      <c r="AH42" s="156"/>
      <c r="AI42" s="156"/>
      <c r="AJ42" s="156">
        <f>AJ40</f>
        <v>100000</v>
      </c>
      <c r="AK42" s="156">
        <f t="shared" ref="AK42:AU42" si="56">AK40</f>
        <v>100000</v>
      </c>
      <c r="AL42" s="156">
        <f t="shared" si="56"/>
        <v>100000</v>
      </c>
      <c r="AM42" s="156">
        <f t="shared" si="56"/>
        <v>100000</v>
      </c>
      <c r="AN42" s="156">
        <f t="shared" si="56"/>
        <v>100000</v>
      </c>
      <c r="AO42" s="156">
        <f t="shared" si="56"/>
        <v>100000</v>
      </c>
      <c r="AP42" s="156">
        <f t="shared" si="56"/>
        <v>100000</v>
      </c>
      <c r="AQ42" s="156">
        <f t="shared" si="56"/>
        <v>100000</v>
      </c>
      <c r="AR42" s="156">
        <f t="shared" si="56"/>
        <v>100000</v>
      </c>
      <c r="AS42" s="156">
        <f t="shared" si="56"/>
        <v>100000</v>
      </c>
      <c r="AT42" s="156">
        <f t="shared" si="56"/>
        <v>100000</v>
      </c>
      <c r="AU42" s="156">
        <f t="shared" si="56"/>
        <v>100000</v>
      </c>
      <c r="AV42" s="156"/>
      <c r="AW42" s="156"/>
      <c r="AX42" s="156"/>
      <c r="AY42" s="156">
        <f>AY40</f>
        <v>100000</v>
      </c>
      <c r="AZ42" s="156">
        <f t="shared" ref="AZ42:BJ42" si="57">AZ40</f>
        <v>100000</v>
      </c>
      <c r="BA42" s="156">
        <f t="shared" si="57"/>
        <v>100000</v>
      </c>
      <c r="BB42" s="156">
        <f t="shared" si="57"/>
        <v>100000</v>
      </c>
      <c r="BC42" s="156">
        <f t="shared" si="57"/>
        <v>100000</v>
      </c>
      <c r="BD42" s="156">
        <f t="shared" si="57"/>
        <v>100000</v>
      </c>
      <c r="BE42" s="156">
        <f t="shared" si="57"/>
        <v>100000</v>
      </c>
      <c r="BF42" s="156">
        <f t="shared" si="57"/>
        <v>100000</v>
      </c>
      <c r="BG42" s="156">
        <f t="shared" si="57"/>
        <v>100000</v>
      </c>
      <c r="BH42" s="156">
        <f t="shared" si="57"/>
        <v>100000</v>
      </c>
      <c r="BI42" s="156">
        <f t="shared" si="57"/>
        <v>100000</v>
      </c>
      <c r="BJ42" s="156">
        <f t="shared" si="57"/>
        <v>100000</v>
      </c>
      <c r="BK42" s="156"/>
      <c r="BL42" s="156"/>
      <c r="BM42" s="156"/>
      <c r="BN42" s="156">
        <f>BN40</f>
        <v>100000</v>
      </c>
      <c r="BO42" s="156">
        <f t="shared" ref="BO42:BY42" si="58">BO40</f>
        <v>100000</v>
      </c>
      <c r="BP42" s="156">
        <f t="shared" si="58"/>
        <v>100000</v>
      </c>
      <c r="BQ42" s="156">
        <f t="shared" si="58"/>
        <v>100000</v>
      </c>
      <c r="BR42" s="156">
        <f t="shared" si="58"/>
        <v>100000</v>
      </c>
      <c r="BS42" s="156">
        <f t="shared" si="58"/>
        <v>100000</v>
      </c>
      <c r="BT42" s="156">
        <f t="shared" si="58"/>
        <v>100000</v>
      </c>
      <c r="BU42" s="156">
        <f t="shared" si="58"/>
        <v>100000</v>
      </c>
      <c r="BV42" s="156">
        <f t="shared" si="58"/>
        <v>100000</v>
      </c>
      <c r="BW42" s="156">
        <f t="shared" si="58"/>
        <v>100000</v>
      </c>
      <c r="BX42" s="156">
        <f t="shared" si="58"/>
        <v>100000</v>
      </c>
      <c r="BY42" s="156">
        <f t="shared" si="58"/>
        <v>100000</v>
      </c>
      <c r="BZ42" s="156"/>
      <c r="CA42" s="156"/>
      <c r="CB42" s="156"/>
      <c r="CC42" s="156">
        <f>CC40</f>
        <v>100000</v>
      </c>
      <c r="CD42" s="156">
        <f t="shared" ref="CD42:CN42" si="59">CD40</f>
        <v>100000</v>
      </c>
      <c r="CE42" s="156">
        <f t="shared" si="59"/>
        <v>100000</v>
      </c>
      <c r="CF42" s="156">
        <f t="shared" si="59"/>
        <v>100000</v>
      </c>
      <c r="CG42" s="156">
        <f t="shared" si="59"/>
        <v>100000</v>
      </c>
      <c r="CH42" s="156">
        <f t="shared" si="59"/>
        <v>100000</v>
      </c>
      <c r="CI42" s="156">
        <f t="shared" si="59"/>
        <v>100000</v>
      </c>
      <c r="CJ42" s="156">
        <f t="shared" si="59"/>
        <v>100000</v>
      </c>
      <c r="CK42" s="156">
        <f t="shared" si="59"/>
        <v>100000</v>
      </c>
      <c r="CL42" s="156">
        <f t="shared" si="59"/>
        <v>100000</v>
      </c>
      <c r="CM42" s="156">
        <f t="shared" si="59"/>
        <v>100000</v>
      </c>
      <c r="CN42" s="156">
        <f t="shared" si="59"/>
        <v>100000</v>
      </c>
    </row>
    <row r="43" spans="1:92" s="8" customFormat="1" x14ac:dyDescent="0.35">
      <c r="C43" s="17"/>
      <c r="D43" s="17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36"/>
      <c r="AM43" s="136"/>
      <c r="AN43" s="136"/>
      <c r="AO43" s="136"/>
      <c r="AP43" s="136"/>
      <c r="AQ43" s="136"/>
      <c r="AR43" s="136"/>
      <c r="AS43" s="136"/>
      <c r="AT43" s="136"/>
      <c r="AU43" s="136"/>
      <c r="AV43" s="136"/>
      <c r="AW43" s="136"/>
      <c r="AX43" s="136"/>
      <c r="AY43" s="136"/>
      <c r="AZ43" s="136"/>
      <c r="BA43" s="136"/>
      <c r="BB43" s="136"/>
      <c r="BC43" s="136"/>
      <c r="BD43" s="136"/>
      <c r="BE43" s="136"/>
      <c r="BF43" s="136"/>
      <c r="BG43" s="136"/>
      <c r="BH43" s="136"/>
      <c r="BI43" s="136"/>
      <c r="BJ43" s="136"/>
      <c r="BK43" s="136"/>
      <c r="BL43" s="136"/>
      <c r="BM43" s="136"/>
      <c r="BN43" s="136"/>
      <c r="BO43" s="136"/>
      <c r="BP43" s="136"/>
      <c r="BQ43" s="136"/>
      <c r="BR43" s="136"/>
      <c r="BS43" s="136"/>
      <c r="BT43" s="136"/>
      <c r="BU43" s="136"/>
      <c r="BV43" s="136"/>
      <c r="BW43" s="136"/>
      <c r="BX43" s="136"/>
      <c r="BY43" s="136"/>
      <c r="BZ43" s="136"/>
      <c r="CA43" s="136"/>
      <c r="CB43" s="136"/>
      <c r="CC43" s="136"/>
      <c r="CD43" s="136"/>
      <c r="CE43" s="136"/>
      <c r="CF43" s="136"/>
      <c r="CG43" s="136"/>
      <c r="CH43" s="136"/>
      <c r="CI43" s="136"/>
      <c r="CJ43" s="136"/>
      <c r="CK43" s="136"/>
      <c r="CL43" s="136"/>
      <c r="CM43" s="136"/>
      <c r="CN43" s="136"/>
    </row>
    <row r="44" spans="1:92" s="8" customFormat="1" x14ac:dyDescent="0.35">
      <c r="C44" s="17"/>
      <c r="D44" s="17"/>
      <c r="F44" s="136"/>
      <c r="G44" s="136"/>
      <c r="H44" s="136"/>
      <c r="I44" s="136"/>
      <c r="J44" s="136"/>
      <c r="K44" s="136"/>
      <c r="L44" s="136"/>
      <c r="M44" s="136"/>
      <c r="N44" s="136"/>
      <c r="O44" s="136"/>
      <c r="P44" s="136"/>
      <c r="Q44" s="136"/>
      <c r="R44" s="136"/>
      <c r="S44" s="136"/>
      <c r="T44" s="136"/>
      <c r="U44" s="136"/>
      <c r="V44" s="136"/>
      <c r="W44" s="136"/>
      <c r="X44" s="136"/>
      <c r="Y44" s="136"/>
      <c r="Z44" s="136"/>
      <c r="AA44" s="136"/>
      <c r="AB44" s="136"/>
      <c r="AC44" s="136"/>
      <c r="AD44" s="136"/>
      <c r="AE44" s="136"/>
      <c r="AF44" s="136"/>
      <c r="AG44" s="136"/>
      <c r="AH44" s="136"/>
      <c r="AI44" s="136"/>
      <c r="AJ44" s="136"/>
      <c r="AK44" s="136"/>
      <c r="AL44" s="136"/>
      <c r="AM44" s="136"/>
      <c r="AN44" s="136"/>
      <c r="AO44" s="136"/>
      <c r="AP44" s="136"/>
      <c r="AQ44" s="136"/>
      <c r="AR44" s="136"/>
      <c r="AS44" s="136"/>
      <c r="AT44" s="136"/>
      <c r="AU44" s="136"/>
      <c r="AV44" s="136"/>
      <c r="AW44" s="136"/>
      <c r="AX44" s="136"/>
      <c r="AY44" s="136"/>
      <c r="AZ44" s="136"/>
      <c r="BA44" s="136"/>
      <c r="BB44" s="136"/>
      <c r="BC44" s="136"/>
      <c r="BD44" s="136"/>
      <c r="BE44" s="136"/>
      <c r="BF44" s="136"/>
      <c r="BG44" s="136"/>
      <c r="BH44" s="136"/>
      <c r="BI44" s="136"/>
      <c r="BJ44" s="136"/>
      <c r="BK44" s="136"/>
      <c r="BL44" s="136"/>
      <c r="BM44" s="136"/>
      <c r="BN44" s="136"/>
      <c r="BO44" s="136"/>
      <c r="BP44" s="136"/>
      <c r="BQ44" s="136"/>
      <c r="BR44" s="136"/>
      <c r="BS44" s="136"/>
      <c r="BT44" s="136"/>
      <c r="BU44" s="136"/>
      <c r="BV44" s="136"/>
      <c r="BW44" s="136"/>
      <c r="BX44" s="136"/>
      <c r="BY44" s="136"/>
      <c r="BZ44" s="136"/>
      <c r="CA44" s="136"/>
      <c r="CB44" s="136"/>
      <c r="CC44" s="136"/>
      <c r="CD44" s="136"/>
      <c r="CE44" s="136"/>
      <c r="CF44" s="136"/>
      <c r="CG44" s="136"/>
      <c r="CH44" s="136"/>
      <c r="CI44" s="136"/>
      <c r="CJ44" s="136"/>
      <c r="CK44" s="136"/>
      <c r="CL44" s="136"/>
      <c r="CM44" s="136"/>
      <c r="CN44" s="136"/>
    </row>
    <row r="45" spans="1:92" s="8" customFormat="1" x14ac:dyDescent="0.35">
      <c r="A45" s="13" t="s">
        <v>43</v>
      </c>
      <c r="B45" s="13"/>
      <c r="C45" s="220"/>
      <c r="D45" s="220"/>
      <c r="E45" s="13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Y45" s="136"/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  <c r="AL45" s="136"/>
      <c r="AM45" s="136"/>
      <c r="AN45" s="136"/>
      <c r="AO45" s="136"/>
      <c r="AP45" s="136"/>
      <c r="AQ45" s="136"/>
      <c r="AR45" s="136"/>
      <c r="AS45" s="136"/>
      <c r="AT45" s="136"/>
      <c r="AU45" s="136"/>
      <c r="AV45" s="136"/>
      <c r="AW45" s="136"/>
      <c r="AX45" s="136"/>
      <c r="AY45" s="136"/>
      <c r="AZ45" s="136"/>
      <c r="BA45" s="136"/>
      <c r="BB45" s="136"/>
      <c r="BC45" s="136"/>
      <c r="BD45" s="136"/>
      <c r="BE45" s="136"/>
      <c r="BF45" s="136"/>
      <c r="BG45" s="136"/>
      <c r="BH45" s="136"/>
      <c r="BI45" s="136"/>
      <c r="BJ45" s="136"/>
      <c r="BK45" s="136"/>
      <c r="BL45" s="136"/>
      <c r="BM45" s="136"/>
      <c r="BN45" s="136"/>
      <c r="BO45" s="136"/>
      <c r="BP45" s="136"/>
      <c r="BQ45" s="136"/>
      <c r="BR45" s="136"/>
      <c r="BS45" s="136"/>
      <c r="BT45" s="136"/>
      <c r="BU45" s="136"/>
      <c r="BV45" s="136"/>
      <c r="BW45" s="136"/>
      <c r="BX45" s="136"/>
      <c r="BY45" s="136"/>
      <c r="BZ45" s="136"/>
      <c r="CA45" s="136"/>
      <c r="CB45" s="136"/>
      <c r="CC45" s="136"/>
      <c r="CD45" s="136"/>
      <c r="CE45" s="136"/>
      <c r="CF45" s="136"/>
      <c r="CG45" s="136"/>
      <c r="CH45" s="136"/>
      <c r="CI45" s="136"/>
      <c r="CJ45" s="136"/>
      <c r="CK45" s="136"/>
      <c r="CL45" s="136"/>
      <c r="CM45" s="136"/>
      <c r="CN45" s="136"/>
    </row>
    <row r="46" spans="1:92" s="8" customFormat="1" x14ac:dyDescent="0.35">
      <c r="C46" s="17"/>
      <c r="D46" s="17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6"/>
      <c r="V46" s="136"/>
      <c r="W46" s="136"/>
      <c r="X46" s="136"/>
      <c r="Y46" s="136"/>
      <c r="Z46" s="136"/>
      <c r="AA46" s="136"/>
      <c r="AB46" s="136"/>
      <c r="AC46" s="136"/>
      <c r="AD46" s="136"/>
      <c r="AE46" s="136"/>
      <c r="AF46" s="136"/>
      <c r="AG46" s="136"/>
      <c r="AH46" s="136"/>
      <c r="AI46" s="136"/>
      <c r="AJ46" s="136"/>
      <c r="AK46" s="136"/>
      <c r="AL46" s="136"/>
      <c r="AM46" s="136"/>
      <c r="AN46" s="136"/>
      <c r="AO46" s="136"/>
      <c r="AP46" s="136"/>
      <c r="AQ46" s="136"/>
      <c r="AR46" s="136"/>
      <c r="AS46" s="136"/>
      <c r="AT46" s="136"/>
      <c r="AU46" s="136"/>
      <c r="AV46" s="136"/>
      <c r="AW46" s="136"/>
      <c r="AX46" s="136"/>
      <c r="AY46" s="136"/>
      <c r="AZ46" s="136"/>
      <c r="BA46" s="136"/>
      <c r="BB46" s="136"/>
      <c r="BC46" s="136"/>
      <c r="BD46" s="136"/>
      <c r="BE46" s="136"/>
      <c r="BF46" s="136"/>
      <c r="BG46" s="136"/>
      <c r="BH46" s="136"/>
      <c r="BI46" s="136"/>
      <c r="BJ46" s="136"/>
      <c r="BK46" s="136"/>
      <c r="BL46" s="136"/>
      <c r="BM46" s="136"/>
      <c r="BN46" s="136"/>
      <c r="BO46" s="136"/>
      <c r="BP46" s="136"/>
      <c r="BQ46" s="136"/>
      <c r="BR46" s="136"/>
      <c r="BS46" s="136"/>
      <c r="BT46" s="136"/>
      <c r="BU46" s="136"/>
      <c r="BV46" s="136"/>
      <c r="BW46" s="136"/>
      <c r="BX46" s="136"/>
      <c r="BY46" s="136"/>
      <c r="BZ46" s="136"/>
      <c r="CA46" s="136"/>
      <c r="CB46" s="136"/>
      <c r="CC46" s="136"/>
      <c r="CD46" s="136"/>
      <c r="CE46" s="136"/>
      <c r="CF46" s="136"/>
      <c r="CG46" s="136"/>
      <c r="CH46" s="136"/>
      <c r="CI46" s="136"/>
      <c r="CJ46" s="136"/>
      <c r="CK46" s="136"/>
      <c r="CL46" s="136"/>
      <c r="CM46" s="136"/>
      <c r="CN46" s="136"/>
    </row>
    <row r="47" spans="1:92" s="8" customFormat="1" x14ac:dyDescent="0.35">
      <c r="A47" s="8" t="s">
        <v>48</v>
      </c>
      <c r="C47" s="17">
        <v>1000000</v>
      </c>
      <c r="D47" s="17">
        <v>115000</v>
      </c>
      <c r="F47" s="136">
        <v>150000</v>
      </c>
      <c r="G47" s="136">
        <v>150000</v>
      </c>
      <c r="H47" s="136">
        <v>150000</v>
      </c>
      <c r="I47" s="136">
        <v>150000</v>
      </c>
      <c r="J47" s="136">
        <v>150000</v>
      </c>
      <c r="K47" s="136">
        <v>150000</v>
      </c>
      <c r="L47" s="136">
        <v>150000</v>
      </c>
      <c r="M47" s="136">
        <v>150000</v>
      </c>
      <c r="N47" s="136">
        <v>150000</v>
      </c>
      <c r="O47" s="136">
        <v>150000</v>
      </c>
      <c r="P47" s="136">
        <v>150000</v>
      </c>
      <c r="Q47" s="136">
        <v>150000</v>
      </c>
      <c r="R47" s="136"/>
      <c r="S47" s="136"/>
      <c r="T47" s="136"/>
      <c r="U47" s="136">
        <v>150000</v>
      </c>
      <c r="V47" s="136">
        <v>150000</v>
      </c>
      <c r="W47" s="136">
        <v>150000</v>
      </c>
      <c r="X47" s="136">
        <v>150000</v>
      </c>
      <c r="Y47" s="136">
        <v>150000</v>
      </c>
      <c r="Z47" s="136">
        <v>150000</v>
      </c>
      <c r="AA47" s="136">
        <v>150000</v>
      </c>
      <c r="AB47" s="136">
        <v>150000</v>
      </c>
      <c r="AC47" s="136">
        <v>150000</v>
      </c>
      <c r="AD47" s="136">
        <v>150000</v>
      </c>
      <c r="AE47" s="136">
        <v>150000</v>
      </c>
      <c r="AF47" s="136">
        <v>150000</v>
      </c>
      <c r="AG47" s="136"/>
      <c r="AH47" s="136"/>
      <c r="AI47" s="136"/>
      <c r="AJ47" s="136">
        <v>150000</v>
      </c>
      <c r="AK47" s="136">
        <v>150000</v>
      </c>
      <c r="AL47" s="136">
        <v>150000</v>
      </c>
      <c r="AM47" s="136">
        <v>150000</v>
      </c>
      <c r="AN47" s="136">
        <v>150000</v>
      </c>
      <c r="AO47" s="136">
        <v>150000</v>
      </c>
      <c r="AP47" s="136">
        <v>150000</v>
      </c>
      <c r="AQ47" s="136">
        <v>150000</v>
      </c>
      <c r="AR47" s="136">
        <v>150000</v>
      </c>
      <c r="AS47" s="136">
        <v>150000</v>
      </c>
      <c r="AT47" s="136">
        <v>150000</v>
      </c>
      <c r="AU47" s="136">
        <v>150000</v>
      </c>
      <c r="AV47" s="136"/>
      <c r="AW47" s="136"/>
      <c r="AX47" s="136"/>
      <c r="AY47" s="136">
        <v>150000</v>
      </c>
      <c r="AZ47" s="136">
        <v>150000</v>
      </c>
      <c r="BA47" s="136">
        <v>150000</v>
      </c>
      <c r="BB47" s="136">
        <v>150000</v>
      </c>
      <c r="BC47" s="136">
        <v>150000</v>
      </c>
      <c r="BD47" s="136">
        <v>150000</v>
      </c>
      <c r="BE47" s="136">
        <v>150000</v>
      </c>
      <c r="BF47" s="136">
        <v>150000</v>
      </c>
      <c r="BG47" s="136">
        <v>150000</v>
      </c>
      <c r="BH47" s="136">
        <v>150000</v>
      </c>
      <c r="BI47" s="136">
        <v>150000</v>
      </c>
      <c r="BJ47" s="136">
        <v>150000</v>
      </c>
      <c r="BK47" s="136"/>
      <c r="BL47" s="136"/>
      <c r="BM47" s="136"/>
      <c r="BN47" s="136">
        <v>150000</v>
      </c>
      <c r="BO47" s="136">
        <v>150000</v>
      </c>
      <c r="BP47" s="136">
        <v>150000</v>
      </c>
      <c r="BQ47" s="136">
        <v>150000</v>
      </c>
      <c r="BR47" s="136">
        <v>150000</v>
      </c>
      <c r="BS47" s="136">
        <v>150000</v>
      </c>
      <c r="BT47" s="136">
        <v>150000</v>
      </c>
      <c r="BU47" s="136">
        <v>150000</v>
      </c>
      <c r="BV47" s="136">
        <v>150000</v>
      </c>
      <c r="BW47" s="136">
        <v>150000</v>
      </c>
      <c r="BX47" s="136">
        <v>150000</v>
      </c>
      <c r="BY47" s="136">
        <v>150000</v>
      </c>
      <c r="BZ47" s="136"/>
      <c r="CA47" s="136"/>
      <c r="CB47" s="136"/>
      <c r="CC47" s="136">
        <v>150000</v>
      </c>
      <c r="CD47" s="136">
        <v>150000</v>
      </c>
      <c r="CE47" s="136">
        <v>150000</v>
      </c>
      <c r="CF47" s="136">
        <v>150000</v>
      </c>
      <c r="CG47" s="136">
        <v>150000</v>
      </c>
      <c r="CH47" s="136">
        <v>150000</v>
      </c>
      <c r="CI47" s="136">
        <v>150000</v>
      </c>
      <c r="CJ47" s="136">
        <v>150000</v>
      </c>
      <c r="CK47" s="136">
        <v>150000</v>
      </c>
      <c r="CL47" s="136">
        <v>150000</v>
      </c>
      <c r="CM47" s="136">
        <v>150000</v>
      </c>
      <c r="CN47" s="136">
        <v>150000</v>
      </c>
    </row>
    <row r="48" spans="1:92" s="8" customFormat="1" x14ac:dyDescent="0.35">
      <c r="A48" s="8" t="s">
        <v>81</v>
      </c>
      <c r="C48" s="17"/>
      <c r="D48" s="17"/>
      <c r="F48" s="136">
        <v>0</v>
      </c>
      <c r="G48" s="136">
        <v>0</v>
      </c>
      <c r="H48" s="136">
        <v>0</v>
      </c>
      <c r="I48" s="136">
        <v>0</v>
      </c>
      <c r="J48" s="136">
        <v>0</v>
      </c>
      <c r="K48" s="136">
        <v>0</v>
      </c>
      <c r="L48" s="136">
        <v>0</v>
      </c>
      <c r="M48" s="136">
        <v>0</v>
      </c>
      <c r="N48" s="136">
        <v>0</v>
      </c>
      <c r="O48" s="136">
        <v>0</v>
      </c>
      <c r="P48" s="136">
        <v>0</v>
      </c>
      <c r="Q48" s="136">
        <v>0</v>
      </c>
      <c r="R48" s="136"/>
      <c r="S48" s="136"/>
      <c r="T48" s="136"/>
      <c r="U48" s="136">
        <v>0</v>
      </c>
      <c r="V48" s="136">
        <v>0</v>
      </c>
      <c r="W48" s="136">
        <v>0</v>
      </c>
      <c r="X48" s="136">
        <v>0</v>
      </c>
      <c r="Y48" s="136">
        <v>0</v>
      </c>
      <c r="Z48" s="136">
        <v>0</v>
      </c>
      <c r="AA48" s="136">
        <v>0</v>
      </c>
      <c r="AB48" s="136">
        <v>0</v>
      </c>
      <c r="AC48" s="136">
        <v>0</v>
      </c>
      <c r="AD48" s="136">
        <v>0</v>
      </c>
      <c r="AE48" s="136">
        <v>0</v>
      </c>
      <c r="AF48" s="136">
        <v>0</v>
      </c>
      <c r="AG48" s="136"/>
      <c r="AH48" s="136"/>
      <c r="AI48" s="136"/>
      <c r="AJ48" s="136">
        <v>0</v>
      </c>
      <c r="AK48" s="136">
        <v>0</v>
      </c>
      <c r="AL48" s="136">
        <v>0</v>
      </c>
      <c r="AM48" s="136">
        <v>0</v>
      </c>
      <c r="AN48" s="136">
        <v>0</v>
      </c>
      <c r="AO48" s="136">
        <v>0</v>
      </c>
      <c r="AP48" s="136">
        <v>0</v>
      </c>
      <c r="AQ48" s="136">
        <v>0</v>
      </c>
      <c r="AR48" s="136">
        <v>0</v>
      </c>
      <c r="AS48" s="136">
        <v>0</v>
      </c>
      <c r="AT48" s="136">
        <v>0</v>
      </c>
      <c r="AU48" s="136">
        <v>0</v>
      </c>
      <c r="AV48" s="136"/>
      <c r="AW48" s="136"/>
      <c r="AX48" s="136"/>
      <c r="AY48" s="136">
        <v>0</v>
      </c>
      <c r="AZ48" s="136">
        <v>0</v>
      </c>
      <c r="BA48" s="136">
        <v>0</v>
      </c>
      <c r="BB48" s="136">
        <v>0</v>
      </c>
      <c r="BC48" s="136">
        <v>0</v>
      </c>
      <c r="BD48" s="136">
        <v>0</v>
      </c>
      <c r="BE48" s="136">
        <v>0</v>
      </c>
      <c r="BF48" s="136">
        <v>0</v>
      </c>
      <c r="BG48" s="136">
        <v>0</v>
      </c>
      <c r="BH48" s="136">
        <v>0</v>
      </c>
      <c r="BI48" s="136">
        <v>0</v>
      </c>
      <c r="BJ48" s="136">
        <v>0</v>
      </c>
      <c r="BK48" s="136"/>
      <c r="BL48" s="136"/>
      <c r="BM48" s="136"/>
      <c r="BN48" s="136">
        <v>0</v>
      </c>
      <c r="BO48" s="136">
        <v>0</v>
      </c>
      <c r="BP48" s="136">
        <v>0</v>
      </c>
      <c r="BQ48" s="136">
        <v>0</v>
      </c>
      <c r="BR48" s="136">
        <v>0</v>
      </c>
      <c r="BS48" s="136">
        <v>0</v>
      </c>
      <c r="BT48" s="136">
        <v>0</v>
      </c>
      <c r="BU48" s="136">
        <v>0</v>
      </c>
      <c r="BV48" s="136">
        <v>0</v>
      </c>
      <c r="BW48" s="136">
        <v>0</v>
      </c>
      <c r="BX48" s="136">
        <v>0</v>
      </c>
      <c r="BY48" s="136">
        <v>0</v>
      </c>
      <c r="BZ48" s="136"/>
      <c r="CA48" s="136"/>
      <c r="CB48" s="136"/>
      <c r="CC48" s="136">
        <v>0</v>
      </c>
      <c r="CD48" s="136">
        <v>0</v>
      </c>
      <c r="CE48" s="136">
        <v>0</v>
      </c>
      <c r="CF48" s="136">
        <v>0</v>
      </c>
      <c r="CG48" s="136">
        <v>0</v>
      </c>
      <c r="CH48" s="136">
        <v>0</v>
      </c>
      <c r="CI48" s="136">
        <v>0</v>
      </c>
      <c r="CJ48" s="136">
        <v>0</v>
      </c>
      <c r="CK48" s="136">
        <v>0</v>
      </c>
      <c r="CL48" s="136">
        <v>0</v>
      </c>
      <c r="CM48" s="136">
        <v>0</v>
      </c>
      <c r="CN48" s="136">
        <v>0</v>
      </c>
    </row>
    <row r="49" spans="1:92" s="11" customFormat="1" x14ac:dyDescent="0.35">
      <c r="C49" s="120"/>
      <c r="D49" s="120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5"/>
      <c r="AD49" s="155"/>
      <c r="AE49" s="155"/>
      <c r="AF49" s="155"/>
      <c r="AG49" s="155"/>
      <c r="AH49" s="155"/>
      <c r="AI49" s="155"/>
      <c r="AJ49" s="155"/>
      <c r="AK49" s="155"/>
      <c r="AL49" s="155"/>
      <c r="AM49" s="155"/>
      <c r="AN49" s="155"/>
      <c r="AO49" s="155"/>
      <c r="AP49" s="155"/>
      <c r="AQ49" s="155"/>
      <c r="AR49" s="155"/>
      <c r="AS49" s="155"/>
      <c r="AT49" s="155"/>
      <c r="AU49" s="155"/>
      <c r="AV49" s="155"/>
      <c r="AW49" s="155"/>
      <c r="AX49" s="155"/>
      <c r="AY49" s="155"/>
      <c r="AZ49" s="155"/>
      <c r="BA49" s="155"/>
      <c r="BB49" s="155"/>
      <c r="BC49" s="155"/>
      <c r="BD49" s="155"/>
      <c r="BE49" s="155"/>
      <c r="BF49" s="155"/>
      <c r="BG49" s="155"/>
      <c r="BH49" s="155"/>
      <c r="BI49" s="155"/>
      <c r="BJ49" s="155"/>
      <c r="BK49" s="155"/>
      <c r="BL49" s="155"/>
      <c r="BM49" s="155"/>
      <c r="BN49" s="155"/>
      <c r="BO49" s="155"/>
      <c r="BP49" s="155"/>
      <c r="BQ49" s="155"/>
      <c r="BR49" s="155"/>
      <c r="BS49" s="155"/>
      <c r="BT49" s="155"/>
      <c r="BU49" s="155"/>
      <c r="BV49" s="155"/>
      <c r="BW49" s="155"/>
      <c r="BX49" s="155"/>
      <c r="BY49" s="155"/>
      <c r="BZ49" s="155"/>
      <c r="CA49" s="155"/>
      <c r="CB49" s="155"/>
      <c r="CC49" s="155"/>
      <c r="CD49" s="155"/>
      <c r="CE49" s="155"/>
      <c r="CF49" s="155"/>
      <c r="CG49" s="155"/>
      <c r="CH49" s="155"/>
      <c r="CI49" s="155"/>
      <c r="CJ49" s="155"/>
      <c r="CK49" s="155"/>
      <c r="CL49" s="155"/>
      <c r="CM49" s="155"/>
      <c r="CN49" s="155"/>
    </row>
    <row r="50" spans="1:92" s="8" customFormat="1" x14ac:dyDescent="0.35">
      <c r="C50" s="17"/>
      <c r="D50" s="17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36"/>
      <c r="AA50" s="136"/>
      <c r="AB50" s="136"/>
      <c r="AC50" s="136"/>
      <c r="AD50" s="136"/>
      <c r="AE50" s="136"/>
      <c r="AF50" s="136"/>
      <c r="AG50" s="136"/>
      <c r="AH50" s="136"/>
      <c r="AI50" s="136"/>
      <c r="AJ50" s="136"/>
      <c r="AK50" s="136"/>
      <c r="AL50" s="136"/>
      <c r="AM50" s="136"/>
      <c r="AN50" s="136"/>
      <c r="AO50" s="136"/>
      <c r="AP50" s="136"/>
      <c r="AQ50" s="136"/>
      <c r="AR50" s="136"/>
      <c r="AS50" s="136"/>
      <c r="AT50" s="136"/>
      <c r="AU50" s="136"/>
      <c r="AV50" s="136"/>
      <c r="AW50" s="136"/>
      <c r="AX50" s="136"/>
      <c r="AY50" s="136"/>
      <c r="AZ50" s="136"/>
      <c r="BA50" s="136"/>
      <c r="BB50" s="136"/>
      <c r="BC50" s="136"/>
      <c r="BD50" s="136"/>
      <c r="BE50" s="136"/>
      <c r="BF50" s="136"/>
      <c r="BG50" s="136"/>
      <c r="BH50" s="136"/>
      <c r="BI50" s="136"/>
      <c r="BJ50" s="136"/>
      <c r="BK50" s="136"/>
      <c r="BL50" s="136"/>
      <c r="BM50" s="136"/>
      <c r="BN50" s="136"/>
      <c r="BO50" s="136"/>
      <c r="BP50" s="136"/>
      <c r="BQ50" s="136"/>
      <c r="BR50" s="136"/>
      <c r="BS50" s="136"/>
      <c r="BT50" s="136"/>
      <c r="BU50" s="136"/>
      <c r="BV50" s="136"/>
      <c r="BW50" s="136"/>
      <c r="BX50" s="136"/>
      <c r="BY50" s="136"/>
      <c r="BZ50" s="136"/>
      <c r="CA50" s="136"/>
      <c r="CB50" s="136"/>
      <c r="CC50" s="136"/>
      <c r="CD50" s="136"/>
      <c r="CE50" s="136"/>
      <c r="CF50" s="136"/>
      <c r="CG50" s="136"/>
      <c r="CH50" s="136"/>
      <c r="CI50" s="136"/>
      <c r="CJ50" s="136"/>
      <c r="CK50" s="136"/>
      <c r="CL50" s="136"/>
      <c r="CM50" s="136"/>
      <c r="CN50" s="136"/>
    </row>
    <row r="51" spans="1:92" s="15" customFormat="1" thickBot="1" x14ac:dyDescent="0.35">
      <c r="A51" s="15" t="s">
        <v>44</v>
      </c>
      <c r="C51" s="79">
        <f>SUM(C47:C49)</f>
        <v>1000000</v>
      </c>
      <c r="D51" s="79">
        <f>SUM(D47:D49)</f>
        <v>115000</v>
      </c>
      <c r="F51" s="156">
        <f>SUM(F47:F50)</f>
        <v>150000</v>
      </c>
      <c r="G51" s="156">
        <f t="shared" ref="G51:Q51" si="60">SUM(G47:G50)</f>
        <v>150000</v>
      </c>
      <c r="H51" s="156">
        <f t="shared" si="60"/>
        <v>150000</v>
      </c>
      <c r="I51" s="156">
        <f t="shared" si="60"/>
        <v>150000</v>
      </c>
      <c r="J51" s="156">
        <f t="shared" si="60"/>
        <v>150000</v>
      </c>
      <c r="K51" s="156">
        <f t="shared" si="60"/>
        <v>150000</v>
      </c>
      <c r="L51" s="156">
        <f t="shared" si="60"/>
        <v>150000</v>
      </c>
      <c r="M51" s="156">
        <f t="shared" si="60"/>
        <v>150000</v>
      </c>
      <c r="N51" s="156">
        <f t="shared" si="60"/>
        <v>150000</v>
      </c>
      <c r="O51" s="156">
        <f t="shared" si="60"/>
        <v>150000</v>
      </c>
      <c r="P51" s="156">
        <f t="shared" si="60"/>
        <v>150000</v>
      </c>
      <c r="Q51" s="156">
        <f t="shared" si="60"/>
        <v>150000</v>
      </c>
      <c r="R51" s="156"/>
      <c r="S51" s="156"/>
      <c r="T51" s="156"/>
      <c r="U51" s="156">
        <f>SUM(U47:U50)</f>
        <v>150000</v>
      </c>
      <c r="V51" s="156">
        <f t="shared" ref="V51:AF51" si="61">SUM(V47:V50)</f>
        <v>150000</v>
      </c>
      <c r="W51" s="156">
        <f t="shared" si="61"/>
        <v>150000</v>
      </c>
      <c r="X51" s="156">
        <f t="shared" si="61"/>
        <v>150000</v>
      </c>
      <c r="Y51" s="156">
        <f t="shared" si="61"/>
        <v>150000</v>
      </c>
      <c r="Z51" s="156">
        <f t="shared" si="61"/>
        <v>150000</v>
      </c>
      <c r="AA51" s="156">
        <f t="shared" si="61"/>
        <v>150000</v>
      </c>
      <c r="AB51" s="156">
        <f t="shared" si="61"/>
        <v>150000</v>
      </c>
      <c r="AC51" s="156">
        <f t="shared" si="61"/>
        <v>150000</v>
      </c>
      <c r="AD51" s="156">
        <f t="shared" si="61"/>
        <v>150000</v>
      </c>
      <c r="AE51" s="156">
        <f t="shared" si="61"/>
        <v>150000</v>
      </c>
      <c r="AF51" s="156">
        <f t="shared" si="61"/>
        <v>150000</v>
      </c>
      <c r="AG51" s="156"/>
      <c r="AH51" s="156"/>
      <c r="AI51" s="156"/>
      <c r="AJ51" s="156">
        <f>SUM(AJ47:AJ50)</f>
        <v>150000</v>
      </c>
      <c r="AK51" s="156">
        <f t="shared" ref="AK51:AU51" si="62">SUM(AK47:AK50)</f>
        <v>150000</v>
      </c>
      <c r="AL51" s="156">
        <f t="shared" si="62"/>
        <v>150000</v>
      </c>
      <c r="AM51" s="156">
        <f t="shared" si="62"/>
        <v>150000</v>
      </c>
      <c r="AN51" s="156">
        <f t="shared" si="62"/>
        <v>150000</v>
      </c>
      <c r="AO51" s="156">
        <f t="shared" si="62"/>
        <v>150000</v>
      </c>
      <c r="AP51" s="156">
        <f t="shared" si="62"/>
        <v>150000</v>
      </c>
      <c r="AQ51" s="156">
        <f t="shared" si="62"/>
        <v>150000</v>
      </c>
      <c r="AR51" s="156">
        <f t="shared" si="62"/>
        <v>150000</v>
      </c>
      <c r="AS51" s="156">
        <f t="shared" si="62"/>
        <v>150000</v>
      </c>
      <c r="AT51" s="156">
        <f t="shared" si="62"/>
        <v>150000</v>
      </c>
      <c r="AU51" s="156">
        <f t="shared" si="62"/>
        <v>150000</v>
      </c>
      <c r="AV51" s="156"/>
      <c r="AW51" s="156"/>
      <c r="AX51" s="156"/>
      <c r="AY51" s="156">
        <f>SUM(AY47:AY50)</f>
        <v>150000</v>
      </c>
      <c r="AZ51" s="156">
        <f t="shared" ref="AZ51:BJ51" si="63">SUM(AZ47:AZ50)</f>
        <v>150000</v>
      </c>
      <c r="BA51" s="156">
        <f t="shared" si="63"/>
        <v>150000</v>
      </c>
      <c r="BB51" s="156">
        <f t="shared" si="63"/>
        <v>150000</v>
      </c>
      <c r="BC51" s="156">
        <f t="shared" si="63"/>
        <v>150000</v>
      </c>
      <c r="BD51" s="156">
        <f t="shared" si="63"/>
        <v>150000</v>
      </c>
      <c r="BE51" s="156">
        <f t="shared" si="63"/>
        <v>150000</v>
      </c>
      <c r="BF51" s="156">
        <f t="shared" si="63"/>
        <v>150000</v>
      </c>
      <c r="BG51" s="156">
        <f t="shared" si="63"/>
        <v>150000</v>
      </c>
      <c r="BH51" s="156">
        <f t="shared" si="63"/>
        <v>150000</v>
      </c>
      <c r="BI51" s="156">
        <f t="shared" si="63"/>
        <v>150000</v>
      </c>
      <c r="BJ51" s="156">
        <f t="shared" si="63"/>
        <v>150000</v>
      </c>
      <c r="BK51" s="156"/>
      <c r="BL51" s="156"/>
      <c r="BM51" s="156"/>
      <c r="BN51" s="156">
        <f>SUM(BN47:BN50)</f>
        <v>150000</v>
      </c>
      <c r="BO51" s="156">
        <f t="shared" ref="BO51:BY51" si="64">SUM(BO47:BO50)</f>
        <v>150000</v>
      </c>
      <c r="BP51" s="156">
        <f t="shared" si="64"/>
        <v>150000</v>
      </c>
      <c r="BQ51" s="156">
        <f t="shared" si="64"/>
        <v>150000</v>
      </c>
      <c r="BR51" s="156">
        <f t="shared" si="64"/>
        <v>150000</v>
      </c>
      <c r="BS51" s="156">
        <f t="shared" si="64"/>
        <v>150000</v>
      </c>
      <c r="BT51" s="156">
        <f t="shared" si="64"/>
        <v>150000</v>
      </c>
      <c r="BU51" s="156">
        <f t="shared" si="64"/>
        <v>150000</v>
      </c>
      <c r="BV51" s="156">
        <f t="shared" si="64"/>
        <v>150000</v>
      </c>
      <c r="BW51" s="156">
        <f t="shared" si="64"/>
        <v>150000</v>
      </c>
      <c r="BX51" s="156">
        <f t="shared" si="64"/>
        <v>150000</v>
      </c>
      <c r="BY51" s="156">
        <f t="shared" si="64"/>
        <v>150000</v>
      </c>
      <c r="BZ51" s="156"/>
      <c r="CA51" s="156"/>
      <c r="CB51" s="156"/>
      <c r="CC51" s="156">
        <f>SUM(CC47:CC50)</f>
        <v>150000</v>
      </c>
      <c r="CD51" s="156">
        <f t="shared" ref="CD51:CN51" si="65">SUM(CD47:CD50)</f>
        <v>150000</v>
      </c>
      <c r="CE51" s="156">
        <f t="shared" si="65"/>
        <v>150000</v>
      </c>
      <c r="CF51" s="156">
        <f t="shared" si="65"/>
        <v>150000</v>
      </c>
      <c r="CG51" s="156">
        <f t="shared" si="65"/>
        <v>150000</v>
      </c>
      <c r="CH51" s="156">
        <f t="shared" si="65"/>
        <v>150000</v>
      </c>
      <c r="CI51" s="156">
        <f t="shared" si="65"/>
        <v>150000</v>
      </c>
      <c r="CJ51" s="156">
        <f t="shared" si="65"/>
        <v>150000</v>
      </c>
      <c r="CK51" s="156">
        <f t="shared" si="65"/>
        <v>150000</v>
      </c>
      <c r="CL51" s="156">
        <f t="shared" si="65"/>
        <v>150000</v>
      </c>
      <c r="CM51" s="156">
        <f t="shared" si="65"/>
        <v>150000</v>
      </c>
      <c r="CN51" s="156">
        <f t="shared" si="65"/>
        <v>150000</v>
      </c>
    </row>
    <row r="52" spans="1:92" s="9" customFormat="1" ht="15" x14ac:dyDescent="0.3">
      <c r="C52" s="203"/>
      <c r="D52" s="203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57"/>
      <c r="Z52" s="157"/>
      <c r="AA52" s="157"/>
      <c r="AB52" s="157"/>
      <c r="AC52" s="157"/>
      <c r="AD52" s="157"/>
      <c r="AE52" s="157"/>
      <c r="AF52" s="157"/>
      <c r="AG52" s="157"/>
      <c r="AH52" s="157"/>
      <c r="AI52" s="157"/>
      <c r="AJ52" s="157"/>
      <c r="AK52" s="157"/>
      <c r="AL52" s="157"/>
      <c r="AM52" s="157"/>
      <c r="AN52" s="157"/>
      <c r="AO52" s="157"/>
      <c r="AP52" s="157"/>
      <c r="AQ52" s="157"/>
      <c r="AR52" s="157"/>
      <c r="AS52" s="157"/>
      <c r="AT52" s="157"/>
      <c r="AU52" s="157"/>
      <c r="AV52" s="157"/>
      <c r="AW52" s="157"/>
      <c r="AX52" s="157"/>
      <c r="AY52" s="157"/>
      <c r="AZ52" s="157"/>
      <c r="BA52" s="157"/>
      <c r="BB52" s="157"/>
      <c r="BC52" s="157"/>
      <c r="BD52" s="157"/>
      <c r="BE52" s="157"/>
      <c r="BF52" s="157"/>
      <c r="BG52" s="157"/>
      <c r="BH52" s="157"/>
      <c r="BI52" s="157"/>
      <c r="BJ52" s="157"/>
      <c r="BK52" s="157"/>
      <c r="BL52" s="157"/>
      <c r="BM52" s="157"/>
      <c r="BN52" s="157"/>
      <c r="BO52" s="157"/>
      <c r="BP52" s="157"/>
      <c r="BQ52" s="157"/>
      <c r="BR52" s="157"/>
      <c r="BS52" s="157"/>
      <c r="BT52" s="157"/>
      <c r="BU52" s="157"/>
      <c r="BV52" s="157"/>
      <c r="BW52" s="157"/>
      <c r="BX52" s="157"/>
      <c r="BY52" s="157"/>
      <c r="BZ52" s="157"/>
      <c r="CA52" s="157"/>
      <c r="CB52" s="157"/>
      <c r="CC52" s="157"/>
      <c r="CD52" s="157"/>
      <c r="CE52" s="157"/>
      <c r="CF52" s="157"/>
      <c r="CG52" s="157"/>
      <c r="CH52" s="157"/>
      <c r="CI52" s="157"/>
      <c r="CJ52" s="157"/>
      <c r="CK52" s="157"/>
      <c r="CL52" s="157"/>
      <c r="CM52" s="157"/>
      <c r="CN52" s="157"/>
    </row>
    <row r="53" spans="1:92" s="8" customFormat="1" x14ac:dyDescent="0.35">
      <c r="A53" s="13" t="s">
        <v>237</v>
      </c>
      <c r="B53" s="13"/>
      <c r="C53" s="220"/>
      <c r="D53" s="220"/>
      <c r="E53" s="13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36"/>
      <c r="Z53" s="136"/>
      <c r="AA53" s="136"/>
      <c r="AB53" s="136"/>
      <c r="AC53" s="136"/>
      <c r="AD53" s="136"/>
      <c r="AE53" s="136"/>
      <c r="AF53" s="136"/>
      <c r="AG53" s="136"/>
      <c r="AH53" s="136"/>
      <c r="AI53" s="136"/>
      <c r="AJ53" s="136"/>
      <c r="AK53" s="136"/>
      <c r="AL53" s="136"/>
      <c r="AM53" s="136"/>
      <c r="AN53" s="136"/>
      <c r="AO53" s="136"/>
      <c r="AP53" s="136"/>
      <c r="AQ53" s="136"/>
      <c r="AR53" s="136"/>
      <c r="AS53" s="136"/>
      <c r="AT53" s="136"/>
      <c r="AU53" s="136"/>
      <c r="AV53" s="136"/>
      <c r="AW53" s="136"/>
      <c r="AX53" s="136"/>
      <c r="AY53" s="136"/>
      <c r="AZ53" s="136"/>
      <c r="BA53" s="136"/>
      <c r="BB53" s="136"/>
      <c r="BC53" s="136"/>
      <c r="BD53" s="136"/>
      <c r="BE53" s="136"/>
      <c r="BF53" s="136"/>
      <c r="BG53" s="136"/>
      <c r="BH53" s="136"/>
      <c r="BI53" s="136"/>
      <c r="BJ53" s="136"/>
      <c r="BK53" s="136"/>
      <c r="BL53" s="136"/>
      <c r="BM53" s="136"/>
      <c r="BN53" s="136"/>
      <c r="BO53" s="136"/>
      <c r="BP53" s="136"/>
      <c r="BQ53" s="136"/>
      <c r="BR53" s="136"/>
      <c r="BS53" s="136"/>
      <c r="BT53" s="136"/>
      <c r="BU53" s="136"/>
      <c r="BV53" s="136"/>
      <c r="BW53" s="136"/>
      <c r="BX53" s="136"/>
      <c r="BY53" s="136"/>
      <c r="BZ53" s="136"/>
      <c r="CA53" s="136"/>
      <c r="CB53" s="136"/>
      <c r="CC53" s="136"/>
      <c r="CD53" s="136"/>
      <c r="CE53" s="136"/>
      <c r="CF53" s="136"/>
      <c r="CG53" s="136"/>
      <c r="CH53" s="136"/>
      <c r="CI53" s="136"/>
      <c r="CJ53" s="136"/>
      <c r="CK53" s="136"/>
      <c r="CL53" s="136"/>
      <c r="CM53" s="136"/>
      <c r="CN53" s="136"/>
    </row>
    <row r="54" spans="1:92" s="8" customFormat="1" x14ac:dyDescent="0.35">
      <c r="C54" s="17"/>
      <c r="D54" s="17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36"/>
      <c r="W54" s="136"/>
      <c r="X54" s="136"/>
      <c r="Y54" s="136"/>
      <c r="Z54" s="136"/>
      <c r="AA54" s="136"/>
      <c r="AB54" s="136"/>
      <c r="AC54" s="136"/>
      <c r="AD54" s="136"/>
      <c r="AE54" s="136"/>
      <c r="AF54" s="136"/>
      <c r="AG54" s="136"/>
      <c r="AH54" s="136"/>
      <c r="AI54" s="136"/>
      <c r="AJ54" s="136"/>
      <c r="AK54" s="136"/>
      <c r="AL54" s="136"/>
      <c r="AM54" s="136"/>
      <c r="AN54" s="136"/>
      <c r="AO54" s="136"/>
      <c r="AP54" s="136"/>
      <c r="AQ54" s="136"/>
      <c r="AR54" s="136"/>
      <c r="AS54" s="136"/>
      <c r="AT54" s="136"/>
      <c r="AU54" s="136"/>
      <c r="AV54" s="136"/>
      <c r="AW54" s="136"/>
      <c r="AX54" s="136"/>
      <c r="AY54" s="136"/>
      <c r="AZ54" s="136"/>
      <c r="BA54" s="136"/>
      <c r="BB54" s="136"/>
      <c r="BC54" s="136"/>
      <c r="BD54" s="136"/>
      <c r="BE54" s="136"/>
      <c r="BF54" s="136"/>
      <c r="BG54" s="136"/>
      <c r="BH54" s="136"/>
      <c r="BI54" s="136"/>
      <c r="BJ54" s="136"/>
      <c r="BK54" s="136"/>
      <c r="BL54" s="136"/>
      <c r="BM54" s="136"/>
      <c r="BN54" s="136"/>
      <c r="BO54" s="136"/>
      <c r="BP54" s="136"/>
      <c r="BQ54" s="136"/>
      <c r="BR54" s="136"/>
      <c r="BS54" s="136"/>
      <c r="BT54" s="136"/>
      <c r="BU54" s="136"/>
      <c r="BV54" s="136"/>
      <c r="BW54" s="136"/>
      <c r="BX54" s="136"/>
      <c r="BY54" s="136"/>
      <c r="BZ54" s="136"/>
      <c r="CA54" s="136"/>
      <c r="CB54" s="136"/>
      <c r="CC54" s="136"/>
      <c r="CD54" s="136"/>
      <c r="CE54" s="136"/>
      <c r="CF54" s="136"/>
      <c r="CG54" s="136"/>
      <c r="CH54" s="136"/>
      <c r="CI54" s="136"/>
      <c r="CJ54" s="136"/>
      <c r="CK54" s="136"/>
      <c r="CL54" s="136"/>
      <c r="CM54" s="136"/>
      <c r="CN54" s="136"/>
    </row>
    <row r="55" spans="1:92" s="8" customFormat="1" x14ac:dyDescent="0.35">
      <c r="A55" s="8" t="s">
        <v>237</v>
      </c>
      <c r="C55" s="17">
        <v>25000</v>
      </c>
      <c r="D55" s="17">
        <v>30000</v>
      </c>
      <c r="F55" s="136">
        <v>50000</v>
      </c>
      <c r="G55" s="136">
        <v>50000</v>
      </c>
      <c r="H55" s="136">
        <v>50000</v>
      </c>
      <c r="I55" s="136">
        <v>50000</v>
      </c>
      <c r="J55" s="136">
        <v>50000</v>
      </c>
      <c r="K55" s="136">
        <v>50000</v>
      </c>
      <c r="L55" s="136">
        <v>50000</v>
      </c>
      <c r="M55" s="136">
        <v>50000</v>
      </c>
      <c r="N55" s="136">
        <v>50000</v>
      </c>
      <c r="O55" s="136">
        <v>50000</v>
      </c>
      <c r="P55" s="136">
        <v>50000</v>
      </c>
      <c r="Q55" s="136">
        <v>50000</v>
      </c>
      <c r="R55" s="136"/>
      <c r="S55" s="136"/>
      <c r="T55" s="136"/>
      <c r="U55" s="136">
        <v>50000</v>
      </c>
      <c r="V55" s="136">
        <v>50000</v>
      </c>
      <c r="W55" s="136">
        <v>50000</v>
      </c>
      <c r="X55" s="136">
        <v>50000</v>
      </c>
      <c r="Y55" s="136">
        <v>50000</v>
      </c>
      <c r="Z55" s="136">
        <v>50000</v>
      </c>
      <c r="AA55" s="136">
        <v>50000</v>
      </c>
      <c r="AB55" s="136">
        <v>50000</v>
      </c>
      <c r="AC55" s="136">
        <v>50000</v>
      </c>
      <c r="AD55" s="136">
        <v>50000</v>
      </c>
      <c r="AE55" s="136">
        <v>50000</v>
      </c>
      <c r="AF55" s="136">
        <v>50000</v>
      </c>
      <c r="AG55" s="136"/>
      <c r="AH55" s="136"/>
      <c r="AI55" s="136"/>
      <c r="AJ55" s="136">
        <v>50000</v>
      </c>
      <c r="AK55" s="136">
        <v>50000</v>
      </c>
      <c r="AL55" s="136">
        <v>50000</v>
      </c>
      <c r="AM55" s="136">
        <v>50000</v>
      </c>
      <c r="AN55" s="136">
        <v>50000</v>
      </c>
      <c r="AO55" s="136">
        <v>50000</v>
      </c>
      <c r="AP55" s="136">
        <v>50000</v>
      </c>
      <c r="AQ55" s="136">
        <v>50000</v>
      </c>
      <c r="AR55" s="136">
        <v>50000</v>
      </c>
      <c r="AS55" s="136">
        <v>50000</v>
      </c>
      <c r="AT55" s="136">
        <v>50000</v>
      </c>
      <c r="AU55" s="136">
        <v>50000</v>
      </c>
      <c r="AV55" s="136"/>
      <c r="AW55" s="136"/>
      <c r="AX55" s="136"/>
      <c r="AY55" s="136">
        <v>50000</v>
      </c>
      <c r="AZ55" s="136">
        <v>50000</v>
      </c>
      <c r="BA55" s="136">
        <v>50000</v>
      </c>
      <c r="BB55" s="136">
        <v>50000</v>
      </c>
      <c r="BC55" s="136">
        <v>50000</v>
      </c>
      <c r="BD55" s="136">
        <v>50000</v>
      </c>
      <c r="BE55" s="136">
        <v>50000</v>
      </c>
      <c r="BF55" s="136">
        <v>50000</v>
      </c>
      <c r="BG55" s="136">
        <v>50000</v>
      </c>
      <c r="BH55" s="136">
        <v>50000</v>
      </c>
      <c r="BI55" s="136">
        <v>50000</v>
      </c>
      <c r="BJ55" s="136">
        <v>50000</v>
      </c>
      <c r="BK55" s="136"/>
      <c r="BL55" s="136"/>
      <c r="BM55" s="136"/>
      <c r="BN55" s="136">
        <v>50000</v>
      </c>
      <c r="BO55" s="136">
        <v>50000</v>
      </c>
      <c r="BP55" s="136">
        <v>50000</v>
      </c>
      <c r="BQ55" s="136">
        <v>50000</v>
      </c>
      <c r="BR55" s="136">
        <v>50000</v>
      </c>
      <c r="BS55" s="136">
        <v>50000</v>
      </c>
      <c r="BT55" s="136">
        <v>50000</v>
      </c>
      <c r="BU55" s="136">
        <v>50000</v>
      </c>
      <c r="BV55" s="136">
        <v>50000</v>
      </c>
      <c r="BW55" s="136">
        <v>50000</v>
      </c>
      <c r="BX55" s="136">
        <v>50000</v>
      </c>
      <c r="BY55" s="136">
        <v>50000</v>
      </c>
      <c r="BZ55" s="136"/>
      <c r="CA55" s="136"/>
      <c r="CB55" s="136"/>
      <c r="CC55" s="136">
        <v>50000</v>
      </c>
      <c r="CD55" s="136">
        <v>50000</v>
      </c>
      <c r="CE55" s="136">
        <v>50000</v>
      </c>
      <c r="CF55" s="136">
        <v>50000</v>
      </c>
      <c r="CG55" s="136">
        <v>50000</v>
      </c>
      <c r="CH55" s="136">
        <v>50000</v>
      </c>
      <c r="CI55" s="136">
        <v>50000</v>
      </c>
      <c r="CJ55" s="136">
        <v>50000</v>
      </c>
      <c r="CK55" s="136">
        <v>50000</v>
      </c>
      <c r="CL55" s="136">
        <v>50000</v>
      </c>
      <c r="CM55" s="136">
        <v>50000</v>
      </c>
      <c r="CN55" s="136">
        <v>50000</v>
      </c>
    </row>
    <row r="56" spans="1:92" s="11" customFormat="1" x14ac:dyDescent="0.35">
      <c r="C56" s="120"/>
      <c r="D56" s="120"/>
      <c r="F56" s="155"/>
      <c r="G56" s="155"/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  <c r="V56" s="155"/>
      <c r="W56" s="155"/>
      <c r="X56" s="155"/>
      <c r="Y56" s="155"/>
      <c r="Z56" s="155"/>
      <c r="AA56" s="155"/>
      <c r="AB56" s="155"/>
      <c r="AC56" s="155"/>
      <c r="AD56" s="155"/>
      <c r="AE56" s="155"/>
      <c r="AF56" s="155"/>
      <c r="AG56" s="155"/>
      <c r="AH56" s="155"/>
      <c r="AI56" s="155"/>
      <c r="AJ56" s="155"/>
      <c r="AK56" s="155"/>
      <c r="AL56" s="155"/>
      <c r="AM56" s="155"/>
      <c r="AN56" s="155"/>
      <c r="AO56" s="155"/>
      <c r="AP56" s="155"/>
      <c r="AQ56" s="155"/>
      <c r="AR56" s="155"/>
      <c r="AS56" s="155"/>
      <c r="AT56" s="155"/>
      <c r="AU56" s="155"/>
      <c r="AV56" s="155"/>
      <c r="AW56" s="155"/>
      <c r="AX56" s="155"/>
      <c r="AY56" s="155"/>
      <c r="AZ56" s="155"/>
      <c r="BA56" s="155"/>
      <c r="BB56" s="155"/>
      <c r="BC56" s="155"/>
      <c r="BD56" s="155"/>
      <c r="BE56" s="155"/>
      <c r="BF56" s="155"/>
      <c r="BG56" s="155"/>
      <c r="BH56" s="155"/>
      <c r="BI56" s="155"/>
      <c r="BJ56" s="155"/>
      <c r="BK56" s="155"/>
      <c r="BL56" s="155"/>
      <c r="BM56" s="155"/>
      <c r="BN56" s="155"/>
      <c r="BO56" s="155"/>
      <c r="BP56" s="155"/>
      <c r="BQ56" s="155"/>
      <c r="BR56" s="155"/>
      <c r="BS56" s="155"/>
      <c r="BT56" s="155"/>
      <c r="BU56" s="155"/>
      <c r="BV56" s="155"/>
      <c r="BW56" s="155"/>
      <c r="BX56" s="155"/>
      <c r="BY56" s="155"/>
      <c r="BZ56" s="155"/>
      <c r="CA56" s="155"/>
      <c r="CB56" s="155"/>
      <c r="CC56" s="155"/>
      <c r="CD56" s="155"/>
      <c r="CE56" s="155"/>
      <c r="CF56" s="155"/>
      <c r="CG56" s="155"/>
      <c r="CH56" s="155"/>
      <c r="CI56" s="155"/>
      <c r="CJ56" s="155"/>
      <c r="CK56" s="155"/>
      <c r="CL56" s="155"/>
      <c r="CM56" s="155"/>
      <c r="CN56" s="155"/>
    </row>
    <row r="57" spans="1:92" s="8" customFormat="1" x14ac:dyDescent="0.35">
      <c r="C57" s="17"/>
      <c r="D57" s="17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136"/>
      <c r="V57" s="136"/>
      <c r="W57" s="136"/>
      <c r="X57" s="136"/>
      <c r="Y57" s="136"/>
      <c r="Z57" s="136"/>
      <c r="AA57" s="136"/>
      <c r="AB57" s="136"/>
      <c r="AC57" s="136"/>
      <c r="AD57" s="136"/>
      <c r="AE57" s="136"/>
      <c r="AF57" s="136"/>
      <c r="AG57" s="136"/>
      <c r="AH57" s="136"/>
      <c r="AI57" s="136"/>
      <c r="AJ57" s="136"/>
      <c r="AK57" s="136"/>
      <c r="AL57" s="136"/>
      <c r="AM57" s="136"/>
      <c r="AN57" s="136"/>
      <c r="AO57" s="136"/>
      <c r="AP57" s="136"/>
      <c r="AQ57" s="136"/>
      <c r="AR57" s="136"/>
      <c r="AS57" s="136"/>
      <c r="AT57" s="136"/>
      <c r="AU57" s="136"/>
      <c r="AV57" s="136"/>
      <c r="AW57" s="136"/>
      <c r="AX57" s="136"/>
      <c r="AY57" s="136"/>
      <c r="AZ57" s="136"/>
      <c r="BA57" s="136"/>
      <c r="BB57" s="136"/>
      <c r="BC57" s="136"/>
      <c r="BD57" s="136"/>
      <c r="BE57" s="136"/>
      <c r="BF57" s="136"/>
      <c r="BG57" s="136"/>
      <c r="BH57" s="136"/>
      <c r="BI57" s="136"/>
      <c r="BJ57" s="136"/>
      <c r="BK57" s="136"/>
      <c r="BL57" s="136"/>
      <c r="BM57" s="136"/>
      <c r="BN57" s="136"/>
      <c r="BO57" s="136"/>
      <c r="BP57" s="136"/>
      <c r="BQ57" s="136"/>
      <c r="BR57" s="136"/>
      <c r="BS57" s="136"/>
      <c r="BT57" s="136"/>
      <c r="BU57" s="136"/>
      <c r="BV57" s="136"/>
      <c r="BW57" s="136"/>
      <c r="BX57" s="136"/>
      <c r="BY57" s="136"/>
      <c r="BZ57" s="136"/>
      <c r="CA57" s="136"/>
      <c r="CB57" s="136"/>
      <c r="CC57" s="136"/>
      <c r="CD57" s="136"/>
      <c r="CE57" s="136"/>
      <c r="CF57" s="136"/>
      <c r="CG57" s="136"/>
      <c r="CH57" s="136"/>
      <c r="CI57" s="136"/>
      <c r="CJ57" s="136"/>
      <c r="CK57" s="136"/>
      <c r="CL57" s="136"/>
      <c r="CM57" s="136"/>
      <c r="CN57" s="136"/>
    </row>
    <row r="58" spans="1:92" s="15" customFormat="1" thickBot="1" x14ac:dyDescent="0.35">
      <c r="A58" s="15" t="s">
        <v>237</v>
      </c>
      <c r="C58" s="196">
        <f>C55</f>
        <v>25000</v>
      </c>
      <c r="D58" s="196">
        <f>D55</f>
        <v>30000</v>
      </c>
      <c r="F58" s="156">
        <f>SUM(F55:F57)</f>
        <v>50000</v>
      </c>
      <c r="G58" s="156">
        <f t="shared" ref="G58:Q58" si="66">SUM(G55:G57)</f>
        <v>50000</v>
      </c>
      <c r="H58" s="156">
        <f t="shared" si="66"/>
        <v>50000</v>
      </c>
      <c r="I58" s="156">
        <f t="shared" si="66"/>
        <v>50000</v>
      </c>
      <c r="J58" s="156">
        <f t="shared" si="66"/>
        <v>50000</v>
      </c>
      <c r="K58" s="156">
        <f t="shared" si="66"/>
        <v>50000</v>
      </c>
      <c r="L58" s="156">
        <f t="shared" si="66"/>
        <v>50000</v>
      </c>
      <c r="M58" s="156">
        <f t="shared" si="66"/>
        <v>50000</v>
      </c>
      <c r="N58" s="156">
        <f t="shared" si="66"/>
        <v>50000</v>
      </c>
      <c r="O58" s="156">
        <f t="shared" si="66"/>
        <v>50000</v>
      </c>
      <c r="P58" s="156">
        <f t="shared" si="66"/>
        <v>50000</v>
      </c>
      <c r="Q58" s="156">
        <f t="shared" si="66"/>
        <v>50000</v>
      </c>
      <c r="R58" s="156"/>
      <c r="S58" s="156"/>
      <c r="T58" s="156"/>
      <c r="U58" s="156">
        <f>SUM(U55:U57)</f>
        <v>50000</v>
      </c>
      <c r="V58" s="156">
        <f t="shared" ref="V58" si="67">SUM(V55:V57)</f>
        <v>50000</v>
      </c>
      <c r="W58" s="156">
        <f t="shared" ref="W58" si="68">SUM(W55:W57)</f>
        <v>50000</v>
      </c>
      <c r="X58" s="156">
        <f t="shared" ref="X58" si="69">SUM(X55:X57)</f>
        <v>50000</v>
      </c>
      <c r="Y58" s="156">
        <f t="shared" ref="Y58" si="70">SUM(Y55:Y57)</f>
        <v>50000</v>
      </c>
      <c r="Z58" s="156">
        <f t="shared" ref="Z58" si="71">SUM(Z55:Z57)</f>
        <v>50000</v>
      </c>
      <c r="AA58" s="156">
        <f t="shared" ref="AA58" si="72">SUM(AA55:AA57)</f>
        <v>50000</v>
      </c>
      <c r="AB58" s="156">
        <f t="shared" ref="AB58" si="73">SUM(AB55:AB57)</f>
        <v>50000</v>
      </c>
      <c r="AC58" s="156">
        <f t="shared" ref="AC58" si="74">SUM(AC55:AC57)</f>
        <v>50000</v>
      </c>
      <c r="AD58" s="156">
        <f t="shared" ref="AD58" si="75">SUM(AD55:AD57)</f>
        <v>50000</v>
      </c>
      <c r="AE58" s="156">
        <f t="shared" ref="AE58" si="76">SUM(AE55:AE57)</f>
        <v>50000</v>
      </c>
      <c r="AF58" s="156">
        <f t="shared" ref="AF58" si="77">SUM(AF55:AF57)</f>
        <v>50000</v>
      </c>
      <c r="AG58" s="156"/>
      <c r="AH58" s="156"/>
      <c r="AI58" s="156"/>
      <c r="AJ58" s="156">
        <f>SUM(AJ55:AJ57)</f>
        <v>50000</v>
      </c>
      <c r="AK58" s="156">
        <f t="shared" ref="AK58" si="78">SUM(AK55:AK57)</f>
        <v>50000</v>
      </c>
      <c r="AL58" s="156">
        <f t="shared" ref="AL58" si="79">SUM(AL55:AL57)</f>
        <v>50000</v>
      </c>
      <c r="AM58" s="156">
        <f t="shared" ref="AM58" si="80">SUM(AM55:AM57)</f>
        <v>50000</v>
      </c>
      <c r="AN58" s="156">
        <f t="shared" ref="AN58" si="81">SUM(AN55:AN57)</f>
        <v>50000</v>
      </c>
      <c r="AO58" s="156">
        <f t="shared" ref="AO58" si="82">SUM(AO55:AO57)</f>
        <v>50000</v>
      </c>
      <c r="AP58" s="156">
        <f t="shared" ref="AP58" si="83">SUM(AP55:AP57)</f>
        <v>50000</v>
      </c>
      <c r="AQ58" s="156">
        <f t="shared" ref="AQ58" si="84">SUM(AQ55:AQ57)</f>
        <v>50000</v>
      </c>
      <c r="AR58" s="156">
        <f t="shared" ref="AR58" si="85">SUM(AR55:AR57)</f>
        <v>50000</v>
      </c>
      <c r="AS58" s="156">
        <f t="shared" ref="AS58" si="86">SUM(AS55:AS57)</f>
        <v>50000</v>
      </c>
      <c r="AT58" s="156">
        <f t="shared" ref="AT58" si="87">SUM(AT55:AT57)</f>
        <v>50000</v>
      </c>
      <c r="AU58" s="156">
        <f t="shared" ref="AU58" si="88">SUM(AU55:AU57)</f>
        <v>50000</v>
      </c>
      <c r="AV58" s="156"/>
      <c r="AW58" s="156"/>
      <c r="AX58" s="156"/>
      <c r="AY58" s="156">
        <f>SUM(AY55:AY57)</f>
        <v>50000</v>
      </c>
      <c r="AZ58" s="156">
        <f t="shared" ref="AZ58" si="89">SUM(AZ55:AZ57)</f>
        <v>50000</v>
      </c>
      <c r="BA58" s="156">
        <f t="shared" ref="BA58" si="90">SUM(BA55:BA57)</f>
        <v>50000</v>
      </c>
      <c r="BB58" s="156">
        <f t="shared" ref="BB58" si="91">SUM(BB55:BB57)</f>
        <v>50000</v>
      </c>
      <c r="BC58" s="156">
        <f t="shared" ref="BC58" si="92">SUM(BC55:BC57)</f>
        <v>50000</v>
      </c>
      <c r="BD58" s="156">
        <f t="shared" ref="BD58" si="93">SUM(BD55:BD57)</f>
        <v>50000</v>
      </c>
      <c r="BE58" s="156">
        <f t="shared" ref="BE58" si="94">SUM(BE55:BE57)</f>
        <v>50000</v>
      </c>
      <c r="BF58" s="156">
        <f t="shared" ref="BF58" si="95">SUM(BF55:BF57)</f>
        <v>50000</v>
      </c>
      <c r="BG58" s="156">
        <f t="shared" ref="BG58" si="96">SUM(BG55:BG57)</f>
        <v>50000</v>
      </c>
      <c r="BH58" s="156">
        <f t="shared" ref="BH58" si="97">SUM(BH55:BH57)</f>
        <v>50000</v>
      </c>
      <c r="BI58" s="156">
        <f t="shared" ref="BI58" si="98">SUM(BI55:BI57)</f>
        <v>50000</v>
      </c>
      <c r="BJ58" s="156">
        <f t="shared" ref="BJ58" si="99">SUM(BJ55:BJ57)</f>
        <v>50000</v>
      </c>
      <c r="BK58" s="156"/>
      <c r="BL58" s="156"/>
      <c r="BM58" s="156"/>
      <c r="BN58" s="156">
        <f>SUM(BN55:BN57)</f>
        <v>50000</v>
      </c>
      <c r="BO58" s="156">
        <f t="shared" ref="BO58" si="100">SUM(BO55:BO57)</f>
        <v>50000</v>
      </c>
      <c r="BP58" s="156">
        <f t="shared" ref="BP58" si="101">SUM(BP55:BP57)</f>
        <v>50000</v>
      </c>
      <c r="BQ58" s="156">
        <f t="shared" ref="BQ58" si="102">SUM(BQ55:BQ57)</f>
        <v>50000</v>
      </c>
      <c r="BR58" s="156">
        <f t="shared" ref="BR58" si="103">SUM(BR55:BR57)</f>
        <v>50000</v>
      </c>
      <c r="BS58" s="156">
        <f t="shared" ref="BS58" si="104">SUM(BS55:BS57)</f>
        <v>50000</v>
      </c>
      <c r="BT58" s="156">
        <f t="shared" ref="BT58" si="105">SUM(BT55:BT57)</f>
        <v>50000</v>
      </c>
      <c r="BU58" s="156">
        <f t="shared" ref="BU58" si="106">SUM(BU55:BU57)</f>
        <v>50000</v>
      </c>
      <c r="BV58" s="156">
        <f t="shared" ref="BV58" si="107">SUM(BV55:BV57)</f>
        <v>50000</v>
      </c>
      <c r="BW58" s="156">
        <f t="shared" ref="BW58" si="108">SUM(BW55:BW57)</f>
        <v>50000</v>
      </c>
      <c r="BX58" s="156">
        <f t="shared" ref="BX58" si="109">SUM(BX55:BX57)</f>
        <v>50000</v>
      </c>
      <c r="BY58" s="156">
        <f t="shared" ref="BY58" si="110">SUM(BY55:BY57)</f>
        <v>50000</v>
      </c>
      <c r="BZ58" s="156"/>
      <c r="CA58" s="156"/>
      <c r="CB58" s="156"/>
      <c r="CC58" s="156">
        <f>SUM(CC55:CC57)</f>
        <v>50000</v>
      </c>
      <c r="CD58" s="156">
        <f t="shared" ref="CD58" si="111">SUM(CD55:CD57)</f>
        <v>50000</v>
      </c>
      <c r="CE58" s="156">
        <f t="shared" ref="CE58" si="112">SUM(CE55:CE57)</f>
        <v>50000</v>
      </c>
      <c r="CF58" s="156">
        <f t="shared" ref="CF58" si="113">SUM(CF55:CF57)</f>
        <v>50000</v>
      </c>
      <c r="CG58" s="156">
        <f t="shared" ref="CG58" si="114">SUM(CG55:CG57)</f>
        <v>50000</v>
      </c>
      <c r="CH58" s="156">
        <f t="shared" ref="CH58" si="115">SUM(CH55:CH57)</f>
        <v>50000</v>
      </c>
      <c r="CI58" s="156">
        <f t="shared" ref="CI58" si="116">SUM(CI55:CI57)</f>
        <v>50000</v>
      </c>
      <c r="CJ58" s="156">
        <f t="shared" ref="CJ58" si="117">SUM(CJ55:CJ57)</f>
        <v>50000</v>
      </c>
      <c r="CK58" s="156">
        <f t="shared" ref="CK58" si="118">SUM(CK55:CK57)</f>
        <v>50000</v>
      </c>
      <c r="CL58" s="156">
        <f t="shared" ref="CL58" si="119">SUM(CL55:CL57)</f>
        <v>50000</v>
      </c>
      <c r="CM58" s="156">
        <f t="shared" ref="CM58" si="120">SUM(CM55:CM57)</f>
        <v>50000</v>
      </c>
      <c r="CN58" s="156">
        <f t="shared" ref="CN58" si="121">SUM(CN55:CN57)</f>
        <v>50000</v>
      </c>
    </row>
    <row r="59" spans="1:92" s="9" customFormat="1" ht="15" x14ac:dyDescent="0.3">
      <c r="C59" s="203"/>
      <c r="D59" s="203"/>
      <c r="F59" s="157"/>
      <c r="G59" s="157"/>
      <c r="H59" s="157"/>
      <c r="I59" s="157"/>
      <c r="J59" s="157"/>
      <c r="K59" s="157"/>
      <c r="L59" s="157"/>
      <c r="M59" s="157"/>
      <c r="N59" s="157"/>
      <c r="O59" s="157"/>
      <c r="P59" s="157"/>
      <c r="Q59" s="157"/>
      <c r="R59" s="157"/>
      <c r="S59" s="157"/>
      <c r="T59" s="157"/>
      <c r="U59" s="157"/>
      <c r="V59" s="157"/>
      <c r="W59" s="157"/>
      <c r="X59" s="157"/>
      <c r="Y59" s="157"/>
      <c r="Z59" s="157"/>
      <c r="AA59" s="157"/>
      <c r="AB59" s="157"/>
      <c r="AC59" s="157"/>
      <c r="AD59" s="157"/>
      <c r="AE59" s="157"/>
      <c r="AF59" s="157"/>
      <c r="AG59" s="157"/>
      <c r="AH59" s="157"/>
      <c r="AI59" s="157"/>
      <c r="AJ59" s="157"/>
      <c r="AK59" s="157"/>
      <c r="AL59" s="157"/>
      <c r="AM59" s="157"/>
      <c r="AN59" s="157"/>
      <c r="AO59" s="157"/>
      <c r="AP59" s="157"/>
      <c r="AQ59" s="157"/>
      <c r="AR59" s="157"/>
      <c r="AS59" s="157"/>
      <c r="AT59" s="157"/>
      <c r="AU59" s="157"/>
      <c r="AV59" s="157"/>
      <c r="AW59" s="157"/>
      <c r="AX59" s="157"/>
      <c r="AY59" s="157"/>
      <c r="AZ59" s="157"/>
      <c r="BA59" s="157"/>
      <c r="BB59" s="157"/>
      <c r="BC59" s="157"/>
      <c r="BD59" s="157"/>
      <c r="BE59" s="157"/>
      <c r="BF59" s="157"/>
      <c r="BG59" s="157"/>
      <c r="BH59" s="157"/>
      <c r="BI59" s="157"/>
      <c r="BJ59" s="157"/>
      <c r="BK59" s="157"/>
      <c r="BL59" s="157"/>
      <c r="BM59" s="157"/>
      <c r="BN59" s="157"/>
      <c r="BO59" s="157"/>
      <c r="BP59" s="157"/>
      <c r="BQ59" s="157"/>
      <c r="BR59" s="157"/>
      <c r="BS59" s="157"/>
      <c r="BT59" s="157"/>
      <c r="BU59" s="157"/>
      <c r="BV59" s="157"/>
      <c r="BW59" s="157"/>
      <c r="BX59" s="157"/>
      <c r="BY59" s="157"/>
      <c r="BZ59" s="157"/>
      <c r="CA59" s="157"/>
      <c r="CB59" s="157"/>
      <c r="CC59" s="157"/>
      <c r="CD59" s="157"/>
      <c r="CE59" s="157"/>
      <c r="CF59" s="157"/>
      <c r="CG59" s="157"/>
      <c r="CH59" s="157"/>
      <c r="CI59" s="157"/>
      <c r="CJ59" s="157"/>
      <c r="CK59" s="157"/>
      <c r="CL59" s="157"/>
      <c r="CM59" s="157"/>
      <c r="CN59" s="157"/>
    </row>
    <row r="60" spans="1:92" s="8" customFormat="1" x14ac:dyDescent="0.35">
      <c r="C60" s="17"/>
      <c r="D60" s="17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  <c r="U60" s="136"/>
      <c r="V60" s="136"/>
      <c r="W60" s="136"/>
      <c r="X60" s="136"/>
      <c r="Y60" s="136"/>
      <c r="Z60" s="136"/>
      <c r="AA60" s="136"/>
      <c r="AB60" s="136"/>
      <c r="AC60" s="136"/>
      <c r="AD60" s="136"/>
      <c r="AE60" s="136"/>
      <c r="AF60" s="136"/>
      <c r="AG60" s="136"/>
      <c r="AH60" s="136"/>
      <c r="AI60" s="136"/>
      <c r="AJ60" s="136"/>
      <c r="AK60" s="136"/>
      <c r="AL60" s="136"/>
      <c r="AM60" s="136"/>
      <c r="AN60" s="136"/>
      <c r="AO60" s="136"/>
      <c r="AP60" s="136"/>
      <c r="AQ60" s="136"/>
      <c r="AR60" s="136"/>
      <c r="AS60" s="136"/>
      <c r="AT60" s="136"/>
      <c r="AU60" s="136"/>
      <c r="AV60" s="136"/>
      <c r="AW60" s="136"/>
      <c r="AX60" s="136"/>
      <c r="AY60" s="136"/>
      <c r="AZ60" s="136"/>
      <c r="BA60" s="136"/>
      <c r="BB60" s="136"/>
      <c r="BC60" s="136"/>
      <c r="BD60" s="136"/>
      <c r="BE60" s="136"/>
      <c r="BF60" s="136"/>
      <c r="BG60" s="136"/>
      <c r="BH60" s="136"/>
      <c r="BI60" s="136"/>
      <c r="BJ60" s="136"/>
      <c r="BK60" s="136"/>
      <c r="BL60" s="136"/>
      <c r="BM60" s="136"/>
      <c r="BN60" s="136"/>
      <c r="BO60" s="136"/>
      <c r="BP60" s="136"/>
      <c r="BQ60" s="136"/>
      <c r="BR60" s="136"/>
      <c r="BS60" s="136"/>
      <c r="BT60" s="136"/>
      <c r="BU60" s="136"/>
      <c r="BV60" s="136"/>
      <c r="BW60" s="136"/>
      <c r="BX60" s="136"/>
      <c r="BY60" s="136"/>
      <c r="BZ60" s="136"/>
      <c r="CA60" s="136"/>
      <c r="CB60" s="136"/>
      <c r="CC60" s="136"/>
      <c r="CD60" s="136"/>
      <c r="CE60" s="136"/>
      <c r="CF60" s="136"/>
      <c r="CG60" s="136"/>
      <c r="CH60" s="136"/>
      <c r="CI60" s="136"/>
      <c r="CJ60" s="136"/>
      <c r="CK60" s="136"/>
      <c r="CL60" s="136"/>
      <c r="CM60" s="136"/>
      <c r="CN60" s="136"/>
    </row>
    <row r="61" spans="1:92" s="8" customFormat="1" x14ac:dyDescent="0.35">
      <c r="A61" s="13" t="s">
        <v>136</v>
      </c>
      <c r="B61" s="13"/>
      <c r="C61" s="220"/>
      <c r="D61" s="220"/>
      <c r="E61" s="13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6"/>
      <c r="U61" s="136"/>
      <c r="V61" s="136"/>
      <c r="W61" s="136"/>
      <c r="X61" s="136"/>
      <c r="Y61" s="136"/>
      <c r="Z61" s="136"/>
      <c r="AA61" s="136"/>
      <c r="AB61" s="136"/>
      <c r="AC61" s="136"/>
      <c r="AD61" s="136"/>
      <c r="AE61" s="136"/>
      <c r="AF61" s="136"/>
      <c r="AG61" s="136"/>
      <c r="AH61" s="136"/>
      <c r="AI61" s="136"/>
      <c r="AJ61" s="136"/>
      <c r="AK61" s="136"/>
      <c r="AL61" s="136"/>
      <c r="AM61" s="136"/>
      <c r="AN61" s="136"/>
      <c r="AO61" s="136"/>
      <c r="AP61" s="136"/>
      <c r="AQ61" s="136"/>
      <c r="AR61" s="136"/>
      <c r="AS61" s="136"/>
      <c r="AT61" s="136"/>
      <c r="AU61" s="136"/>
      <c r="AV61" s="136"/>
      <c r="AW61" s="136"/>
      <c r="AX61" s="136"/>
      <c r="AY61" s="136"/>
      <c r="AZ61" s="136"/>
      <c r="BA61" s="136"/>
      <c r="BB61" s="136"/>
      <c r="BC61" s="136"/>
      <c r="BD61" s="136"/>
      <c r="BE61" s="136"/>
      <c r="BF61" s="136"/>
      <c r="BG61" s="136"/>
      <c r="BH61" s="136"/>
      <c r="BI61" s="136"/>
      <c r="BJ61" s="136"/>
      <c r="BK61" s="136"/>
      <c r="BL61" s="136"/>
      <c r="BM61" s="136"/>
      <c r="BN61" s="136"/>
      <c r="BO61" s="136"/>
      <c r="BP61" s="136"/>
      <c r="BQ61" s="136"/>
      <c r="BR61" s="136"/>
      <c r="BS61" s="136"/>
      <c r="BT61" s="136"/>
      <c r="BU61" s="136"/>
      <c r="BV61" s="136"/>
      <c r="BW61" s="136"/>
      <c r="BX61" s="136"/>
      <c r="BY61" s="136"/>
      <c r="BZ61" s="136"/>
      <c r="CA61" s="136"/>
      <c r="CB61" s="136"/>
      <c r="CC61" s="136"/>
      <c r="CD61" s="136"/>
      <c r="CE61" s="136"/>
      <c r="CF61" s="136"/>
      <c r="CG61" s="136"/>
      <c r="CH61" s="136"/>
      <c r="CI61" s="136"/>
      <c r="CJ61" s="136"/>
      <c r="CK61" s="136"/>
      <c r="CL61" s="136"/>
      <c r="CM61" s="136"/>
      <c r="CN61" s="136"/>
    </row>
    <row r="62" spans="1:92" s="8" customFormat="1" x14ac:dyDescent="0.35">
      <c r="C62" s="17"/>
      <c r="D62" s="17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6"/>
      <c r="W62" s="136"/>
      <c r="X62" s="136"/>
      <c r="Y62" s="136"/>
      <c r="Z62" s="136"/>
      <c r="AA62" s="136"/>
      <c r="AB62" s="136"/>
      <c r="AC62" s="136"/>
      <c r="AD62" s="136"/>
      <c r="AE62" s="136"/>
      <c r="AF62" s="136"/>
      <c r="AG62" s="136"/>
      <c r="AH62" s="136"/>
      <c r="AI62" s="136"/>
      <c r="AJ62" s="136"/>
      <c r="AK62" s="136"/>
      <c r="AL62" s="136"/>
      <c r="AM62" s="136"/>
      <c r="AN62" s="136"/>
      <c r="AO62" s="136"/>
      <c r="AP62" s="136"/>
      <c r="AQ62" s="136"/>
      <c r="AR62" s="136"/>
      <c r="AS62" s="136"/>
      <c r="AT62" s="136"/>
      <c r="AU62" s="136"/>
      <c r="AV62" s="136"/>
      <c r="AW62" s="136"/>
      <c r="AX62" s="136"/>
      <c r="AY62" s="136"/>
      <c r="AZ62" s="136"/>
      <c r="BA62" s="136"/>
      <c r="BB62" s="136"/>
      <c r="BC62" s="136"/>
      <c r="BD62" s="136"/>
      <c r="BE62" s="136"/>
      <c r="BF62" s="136"/>
      <c r="BG62" s="136"/>
      <c r="BH62" s="136"/>
      <c r="BI62" s="136"/>
      <c r="BJ62" s="136"/>
      <c r="BK62" s="136"/>
      <c r="BL62" s="136"/>
      <c r="BM62" s="136"/>
      <c r="BN62" s="136"/>
      <c r="BO62" s="136"/>
      <c r="BP62" s="136"/>
      <c r="BQ62" s="136"/>
      <c r="BR62" s="136"/>
      <c r="BS62" s="136"/>
      <c r="BT62" s="136"/>
      <c r="BU62" s="136"/>
      <c r="BV62" s="136"/>
      <c r="BW62" s="136"/>
      <c r="BX62" s="136"/>
      <c r="BY62" s="136"/>
      <c r="BZ62" s="136"/>
      <c r="CA62" s="136"/>
      <c r="CB62" s="136"/>
      <c r="CC62" s="136"/>
      <c r="CD62" s="136"/>
      <c r="CE62" s="136"/>
      <c r="CF62" s="136"/>
      <c r="CG62" s="136"/>
      <c r="CH62" s="136"/>
      <c r="CI62" s="136"/>
      <c r="CJ62" s="136"/>
      <c r="CK62" s="136"/>
      <c r="CL62" s="136"/>
      <c r="CM62" s="136"/>
      <c r="CN62" s="136"/>
    </row>
    <row r="63" spans="1:92" s="8" customFormat="1" x14ac:dyDescent="0.35">
      <c r="A63" s="8" t="s">
        <v>215</v>
      </c>
      <c r="C63" s="17"/>
      <c r="D63" s="17"/>
      <c r="F63" s="136">
        <v>20000</v>
      </c>
      <c r="G63" s="136">
        <v>20000</v>
      </c>
      <c r="H63" s="136">
        <v>20000</v>
      </c>
      <c r="I63" s="136">
        <v>20000</v>
      </c>
      <c r="J63" s="136">
        <v>20000</v>
      </c>
      <c r="K63" s="136">
        <v>20000</v>
      </c>
      <c r="L63" s="136">
        <v>20000</v>
      </c>
      <c r="M63" s="136">
        <v>20000</v>
      </c>
      <c r="N63" s="136">
        <v>20000</v>
      </c>
      <c r="O63" s="136">
        <v>20000</v>
      </c>
      <c r="P63" s="136">
        <v>20000</v>
      </c>
      <c r="Q63" s="136">
        <v>20000</v>
      </c>
      <c r="R63" s="136"/>
      <c r="S63" s="136"/>
      <c r="T63" s="136"/>
      <c r="U63" s="136">
        <v>20000</v>
      </c>
      <c r="V63" s="136">
        <v>20000</v>
      </c>
      <c r="W63" s="136">
        <v>20000</v>
      </c>
      <c r="X63" s="136">
        <v>20000</v>
      </c>
      <c r="Y63" s="136">
        <v>20000</v>
      </c>
      <c r="Z63" s="136">
        <v>20000</v>
      </c>
      <c r="AA63" s="136">
        <v>20000</v>
      </c>
      <c r="AB63" s="136">
        <v>20000</v>
      </c>
      <c r="AC63" s="136">
        <v>20000</v>
      </c>
      <c r="AD63" s="136">
        <v>20000</v>
      </c>
      <c r="AE63" s="136">
        <v>20000</v>
      </c>
      <c r="AF63" s="136">
        <v>20000</v>
      </c>
      <c r="AG63" s="136"/>
      <c r="AH63" s="136"/>
      <c r="AI63" s="136"/>
      <c r="AJ63" s="136">
        <v>20000</v>
      </c>
      <c r="AK63" s="136">
        <v>20000</v>
      </c>
      <c r="AL63" s="136">
        <v>20000</v>
      </c>
      <c r="AM63" s="136">
        <v>20000</v>
      </c>
      <c r="AN63" s="136">
        <v>20000</v>
      </c>
      <c r="AO63" s="136">
        <v>20000</v>
      </c>
      <c r="AP63" s="136">
        <v>20000</v>
      </c>
      <c r="AQ63" s="136">
        <v>20000</v>
      </c>
      <c r="AR63" s="136">
        <v>20000</v>
      </c>
      <c r="AS63" s="136">
        <v>20000</v>
      </c>
      <c r="AT63" s="136">
        <v>20000</v>
      </c>
      <c r="AU63" s="136">
        <v>20000</v>
      </c>
      <c r="AV63" s="136"/>
      <c r="AW63" s="136"/>
      <c r="AX63" s="136"/>
      <c r="AY63" s="136">
        <v>20000</v>
      </c>
      <c r="AZ63" s="136">
        <v>20000</v>
      </c>
      <c r="BA63" s="136">
        <v>20000</v>
      </c>
      <c r="BB63" s="136">
        <v>20000</v>
      </c>
      <c r="BC63" s="136">
        <v>20000</v>
      </c>
      <c r="BD63" s="136">
        <v>20000</v>
      </c>
      <c r="BE63" s="136">
        <v>20000</v>
      </c>
      <c r="BF63" s="136">
        <v>20000</v>
      </c>
      <c r="BG63" s="136">
        <v>20000</v>
      </c>
      <c r="BH63" s="136">
        <v>20000</v>
      </c>
      <c r="BI63" s="136">
        <v>20000</v>
      </c>
      <c r="BJ63" s="136">
        <v>20000</v>
      </c>
      <c r="BK63" s="136"/>
      <c r="BL63" s="136"/>
      <c r="BM63" s="136"/>
      <c r="BN63" s="136">
        <v>20000</v>
      </c>
      <c r="BO63" s="136">
        <v>20000</v>
      </c>
      <c r="BP63" s="136">
        <v>20000</v>
      </c>
      <c r="BQ63" s="136">
        <v>20000</v>
      </c>
      <c r="BR63" s="136">
        <v>20000</v>
      </c>
      <c r="BS63" s="136">
        <v>20000</v>
      </c>
      <c r="BT63" s="136">
        <v>20000</v>
      </c>
      <c r="BU63" s="136">
        <v>20000</v>
      </c>
      <c r="BV63" s="136">
        <v>20000</v>
      </c>
      <c r="BW63" s="136">
        <v>20000</v>
      </c>
      <c r="BX63" s="136">
        <v>20000</v>
      </c>
      <c r="BY63" s="136">
        <v>20000</v>
      </c>
      <c r="BZ63" s="136"/>
      <c r="CA63" s="136"/>
      <c r="CB63" s="136"/>
      <c r="CC63" s="136">
        <v>20000</v>
      </c>
      <c r="CD63" s="136">
        <v>20000</v>
      </c>
      <c r="CE63" s="136">
        <v>20000</v>
      </c>
      <c r="CF63" s="136">
        <v>20000</v>
      </c>
      <c r="CG63" s="136">
        <v>20000</v>
      </c>
      <c r="CH63" s="136">
        <v>20000</v>
      </c>
      <c r="CI63" s="136">
        <v>20000</v>
      </c>
      <c r="CJ63" s="136">
        <v>20000</v>
      </c>
      <c r="CK63" s="136">
        <v>20000</v>
      </c>
      <c r="CL63" s="136">
        <v>20000</v>
      </c>
      <c r="CM63" s="136">
        <v>20000</v>
      </c>
      <c r="CN63" s="136">
        <v>20000</v>
      </c>
    </row>
    <row r="64" spans="1:92" s="11" customFormat="1" x14ac:dyDescent="0.35">
      <c r="C64" s="120"/>
      <c r="D64" s="120"/>
      <c r="F64" s="155"/>
      <c r="G64" s="155"/>
      <c r="H64" s="155"/>
      <c r="I64" s="155"/>
      <c r="J64" s="155"/>
      <c r="K64" s="155"/>
      <c r="L64" s="155"/>
      <c r="M64" s="155"/>
      <c r="N64" s="155"/>
      <c r="O64" s="155"/>
      <c r="P64" s="155"/>
      <c r="Q64" s="155"/>
      <c r="R64" s="155"/>
      <c r="S64" s="155"/>
      <c r="T64" s="155"/>
      <c r="U64" s="155"/>
      <c r="V64" s="155"/>
      <c r="W64" s="155"/>
      <c r="X64" s="155"/>
      <c r="Y64" s="155"/>
      <c r="Z64" s="155"/>
      <c r="AA64" s="155"/>
      <c r="AB64" s="155"/>
      <c r="AC64" s="155"/>
      <c r="AD64" s="155"/>
      <c r="AE64" s="155"/>
      <c r="AF64" s="155"/>
      <c r="AG64" s="155"/>
      <c r="AH64" s="155"/>
      <c r="AI64" s="155"/>
      <c r="AJ64" s="155"/>
      <c r="AK64" s="155"/>
      <c r="AL64" s="155"/>
      <c r="AM64" s="155"/>
      <c r="AN64" s="155"/>
      <c r="AO64" s="155"/>
      <c r="AP64" s="155"/>
      <c r="AQ64" s="155"/>
      <c r="AR64" s="155"/>
      <c r="AS64" s="155"/>
      <c r="AT64" s="155"/>
      <c r="AU64" s="155"/>
      <c r="AV64" s="155"/>
      <c r="AW64" s="155"/>
      <c r="AX64" s="155"/>
      <c r="AY64" s="155"/>
      <c r="AZ64" s="155"/>
      <c r="BA64" s="155"/>
      <c r="BB64" s="155"/>
      <c r="BC64" s="155"/>
      <c r="BD64" s="155"/>
      <c r="BE64" s="155"/>
      <c r="BF64" s="155"/>
      <c r="BG64" s="155"/>
      <c r="BH64" s="155"/>
      <c r="BI64" s="155"/>
      <c r="BJ64" s="155"/>
      <c r="BK64" s="155"/>
      <c r="BL64" s="155"/>
      <c r="BM64" s="155"/>
      <c r="BN64" s="155"/>
      <c r="BO64" s="155"/>
      <c r="BP64" s="155"/>
      <c r="BQ64" s="155"/>
      <c r="BR64" s="155"/>
      <c r="BS64" s="155"/>
      <c r="BT64" s="155"/>
      <c r="BU64" s="155"/>
      <c r="BV64" s="155"/>
      <c r="BW64" s="155"/>
      <c r="BX64" s="155"/>
      <c r="BY64" s="155"/>
      <c r="BZ64" s="155"/>
      <c r="CA64" s="155"/>
      <c r="CB64" s="155"/>
      <c r="CC64" s="155"/>
      <c r="CD64" s="155"/>
      <c r="CE64" s="155"/>
      <c r="CF64" s="155"/>
      <c r="CG64" s="155"/>
      <c r="CH64" s="155"/>
      <c r="CI64" s="155"/>
      <c r="CJ64" s="155"/>
      <c r="CK64" s="155"/>
      <c r="CL64" s="155"/>
      <c r="CM64" s="155"/>
      <c r="CN64" s="155"/>
    </row>
    <row r="65" spans="1:92" s="8" customFormat="1" x14ac:dyDescent="0.35">
      <c r="C65" s="17"/>
      <c r="D65" s="17"/>
      <c r="F65" s="136"/>
      <c r="G65" s="136"/>
      <c r="H65" s="136"/>
      <c r="I65" s="136"/>
      <c r="J65" s="136"/>
      <c r="K65" s="136"/>
      <c r="L65" s="136"/>
      <c r="M65" s="136"/>
      <c r="N65" s="136"/>
      <c r="O65" s="136"/>
      <c r="P65" s="136"/>
      <c r="Q65" s="136"/>
      <c r="R65" s="136"/>
      <c r="S65" s="136"/>
      <c r="T65" s="136"/>
      <c r="U65" s="136"/>
      <c r="V65" s="136"/>
      <c r="W65" s="136"/>
      <c r="X65" s="136"/>
      <c r="Y65" s="136"/>
      <c r="Z65" s="136"/>
      <c r="AA65" s="136"/>
      <c r="AB65" s="136"/>
      <c r="AC65" s="136"/>
      <c r="AD65" s="136"/>
      <c r="AE65" s="136"/>
      <c r="AF65" s="136"/>
      <c r="AG65" s="136"/>
      <c r="AH65" s="136"/>
      <c r="AI65" s="136"/>
      <c r="AJ65" s="136"/>
      <c r="AK65" s="136"/>
      <c r="AL65" s="136"/>
      <c r="AM65" s="136"/>
      <c r="AN65" s="136"/>
      <c r="AO65" s="136"/>
      <c r="AP65" s="136"/>
      <c r="AQ65" s="136"/>
      <c r="AR65" s="136"/>
      <c r="AS65" s="136"/>
      <c r="AT65" s="136"/>
      <c r="AU65" s="136"/>
      <c r="AV65" s="136"/>
      <c r="AW65" s="136"/>
      <c r="AX65" s="136"/>
      <c r="AY65" s="136"/>
      <c r="AZ65" s="136"/>
      <c r="BA65" s="136"/>
      <c r="BB65" s="136"/>
      <c r="BC65" s="136"/>
      <c r="BD65" s="136"/>
      <c r="BE65" s="136"/>
      <c r="BF65" s="136"/>
      <c r="BG65" s="136"/>
      <c r="BH65" s="136"/>
      <c r="BI65" s="136"/>
      <c r="BJ65" s="136"/>
      <c r="BK65" s="136"/>
      <c r="BL65" s="136"/>
      <c r="BM65" s="136"/>
      <c r="BN65" s="136"/>
      <c r="BO65" s="136"/>
      <c r="BP65" s="136"/>
      <c r="BQ65" s="136"/>
      <c r="BR65" s="136"/>
      <c r="BS65" s="136"/>
      <c r="BT65" s="136"/>
      <c r="BU65" s="136"/>
      <c r="BV65" s="136"/>
      <c r="BW65" s="136"/>
      <c r="BX65" s="136"/>
      <c r="BY65" s="136"/>
      <c r="BZ65" s="136"/>
      <c r="CA65" s="136"/>
      <c r="CB65" s="136"/>
      <c r="CC65" s="136"/>
      <c r="CD65" s="136"/>
      <c r="CE65" s="136"/>
      <c r="CF65" s="136"/>
      <c r="CG65" s="136"/>
      <c r="CH65" s="136"/>
      <c r="CI65" s="136"/>
      <c r="CJ65" s="136"/>
      <c r="CK65" s="136"/>
      <c r="CL65" s="136"/>
      <c r="CM65" s="136"/>
      <c r="CN65" s="136"/>
    </row>
    <row r="66" spans="1:92" s="15" customFormat="1" thickBot="1" x14ac:dyDescent="0.35">
      <c r="A66" s="15" t="s">
        <v>131</v>
      </c>
      <c r="C66" s="196">
        <v>10000</v>
      </c>
      <c r="D66" s="196">
        <v>20000</v>
      </c>
      <c r="F66" s="156">
        <f>SUM(F63:F65)</f>
        <v>20000</v>
      </c>
      <c r="G66" s="156">
        <f t="shared" ref="G66:Q66" si="122">SUM(G63:G65)</f>
        <v>20000</v>
      </c>
      <c r="H66" s="156">
        <f t="shared" si="122"/>
        <v>20000</v>
      </c>
      <c r="I66" s="156">
        <f t="shared" si="122"/>
        <v>20000</v>
      </c>
      <c r="J66" s="156">
        <f t="shared" si="122"/>
        <v>20000</v>
      </c>
      <c r="K66" s="156">
        <f t="shared" si="122"/>
        <v>20000</v>
      </c>
      <c r="L66" s="156">
        <f t="shared" si="122"/>
        <v>20000</v>
      </c>
      <c r="M66" s="156">
        <f t="shared" si="122"/>
        <v>20000</v>
      </c>
      <c r="N66" s="156">
        <f t="shared" si="122"/>
        <v>20000</v>
      </c>
      <c r="O66" s="156">
        <f t="shared" si="122"/>
        <v>20000</v>
      </c>
      <c r="P66" s="156">
        <f t="shared" si="122"/>
        <v>20000</v>
      </c>
      <c r="Q66" s="156">
        <f t="shared" si="122"/>
        <v>20000</v>
      </c>
      <c r="R66" s="156"/>
      <c r="S66" s="156"/>
      <c r="T66" s="156"/>
      <c r="U66" s="156">
        <f>SUM(U63:U65)</f>
        <v>20000</v>
      </c>
      <c r="V66" s="156">
        <f t="shared" ref="V66" si="123">SUM(V63:V65)</f>
        <v>20000</v>
      </c>
      <c r="W66" s="156">
        <f t="shared" ref="W66" si="124">SUM(W63:W65)</f>
        <v>20000</v>
      </c>
      <c r="X66" s="156">
        <f t="shared" ref="X66" si="125">SUM(X63:X65)</f>
        <v>20000</v>
      </c>
      <c r="Y66" s="156">
        <f t="shared" ref="Y66" si="126">SUM(Y63:Y65)</f>
        <v>20000</v>
      </c>
      <c r="Z66" s="156">
        <f t="shared" ref="Z66" si="127">SUM(Z63:Z65)</f>
        <v>20000</v>
      </c>
      <c r="AA66" s="156">
        <f t="shared" ref="AA66" si="128">SUM(AA63:AA65)</f>
        <v>20000</v>
      </c>
      <c r="AB66" s="156">
        <f t="shared" ref="AB66" si="129">SUM(AB63:AB65)</f>
        <v>20000</v>
      </c>
      <c r="AC66" s="156">
        <f t="shared" ref="AC66" si="130">SUM(AC63:AC65)</f>
        <v>20000</v>
      </c>
      <c r="AD66" s="156">
        <f t="shared" ref="AD66" si="131">SUM(AD63:AD65)</f>
        <v>20000</v>
      </c>
      <c r="AE66" s="156">
        <f t="shared" ref="AE66" si="132">SUM(AE63:AE65)</f>
        <v>20000</v>
      </c>
      <c r="AF66" s="156">
        <f t="shared" ref="AF66" si="133">SUM(AF63:AF65)</f>
        <v>20000</v>
      </c>
      <c r="AG66" s="156"/>
      <c r="AH66" s="156"/>
      <c r="AI66" s="156"/>
      <c r="AJ66" s="156">
        <f>SUM(AJ63:AJ65)</f>
        <v>20000</v>
      </c>
      <c r="AK66" s="156">
        <f t="shared" ref="AK66" si="134">SUM(AK63:AK65)</f>
        <v>20000</v>
      </c>
      <c r="AL66" s="156">
        <f t="shared" ref="AL66" si="135">SUM(AL63:AL65)</f>
        <v>20000</v>
      </c>
      <c r="AM66" s="156">
        <f t="shared" ref="AM66" si="136">SUM(AM63:AM65)</f>
        <v>20000</v>
      </c>
      <c r="AN66" s="156">
        <f t="shared" ref="AN66" si="137">SUM(AN63:AN65)</f>
        <v>20000</v>
      </c>
      <c r="AO66" s="156">
        <f t="shared" ref="AO66" si="138">SUM(AO63:AO65)</f>
        <v>20000</v>
      </c>
      <c r="AP66" s="156">
        <f t="shared" ref="AP66" si="139">SUM(AP63:AP65)</f>
        <v>20000</v>
      </c>
      <c r="AQ66" s="156">
        <f t="shared" ref="AQ66" si="140">SUM(AQ63:AQ65)</f>
        <v>20000</v>
      </c>
      <c r="AR66" s="156">
        <f t="shared" ref="AR66" si="141">SUM(AR63:AR65)</f>
        <v>20000</v>
      </c>
      <c r="AS66" s="156">
        <f t="shared" ref="AS66" si="142">SUM(AS63:AS65)</f>
        <v>20000</v>
      </c>
      <c r="AT66" s="156">
        <f t="shared" ref="AT66" si="143">SUM(AT63:AT65)</f>
        <v>20000</v>
      </c>
      <c r="AU66" s="156">
        <f t="shared" ref="AU66" si="144">SUM(AU63:AU65)</f>
        <v>20000</v>
      </c>
      <c r="AV66" s="156"/>
      <c r="AW66" s="156"/>
      <c r="AX66" s="156"/>
      <c r="AY66" s="156">
        <f>SUM(AY63:AY65)</f>
        <v>20000</v>
      </c>
      <c r="AZ66" s="156">
        <f t="shared" ref="AZ66" si="145">SUM(AZ63:AZ65)</f>
        <v>20000</v>
      </c>
      <c r="BA66" s="156">
        <f t="shared" ref="BA66" si="146">SUM(BA63:BA65)</f>
        <v>20000</v>
      </c>
      <c r="BB66" s="156">
        <f t="shared" ref="BB66" si="147">SUM(BB63:BB65)</f>
        <v>20000</v>
      </c>
      <c r="BC66" s="156">
        <f t="shared" ref="BC66" si="148">SUM(BC63:BC65)</f>
        <v>20000</v>
      </c>
      <c r="BD66" s="156">
        <f t="shared" ref="BD66" si="149">SUM(BD63:BD65)</f>
        <v>20000</v>
      </c>
      <c r="BE66" s="156">
        <f t="shared" ref="BE66" si="150">SUM(BE63:BE65)</f>
        <v>20000</v>
      </c>
      <c r="BF66" s="156">
        <f t="shared" ref="BF66" si="151">SUM(BF63:BF65)</f>
        <v>20000</v>
      </c>
      <c r="BG66" s="156">
        <f t="shared" ref="BG66" si="152">SUM(BG63:BG65)</f>
        <v>20000</v>
      </c>
      <c r="BH66" s="156">
        <f t="shared" ref="BH66" si="153">SUM(BH63:BH65)</f>
        <v>20000</v>
      </c>
      <c r="BI66" s="156">
        <f t="shared" ref="BI66" si="154">SUM(BI63:BI65)</f>
        <v>20000</v>
      </c>
      <c r="BJ66" s="156">
        <f t="shared" ref="BJ66" si="155">SUM(BJ63:BJ65)</f>
        <v>20000</v>
      </c>
      <c r="BK66" s="156"/>
      <c r="BL66" s="156"/>
      <c r="BM66" s="156"/>
      <c r="BN66" s="156">
        <f>SUM(BN63:BN65)</f>
        <v>20000</v>
      </c>
      <c r="BO66" s="156">
        <f t="shared" ref="BO66" si="156">SUM(BO63:BO65)</f>
        <v>20000</v>
      </c>
      <c r="BP66" s="156">
        <f t="shared" ref="BP66" si="157">SUM(BP63:BP65)</f>
        <v>20000</v>
      </c>
      <c r="BQ66" s="156">
        <f t="shared" ref="BQ66" si="158">SUM(BQ63:BQ65)</f>
        <v>20000</v>
      </c>
      <c r="BR66" s="156">
        <f t="shared" ref="BR66" si="159">SUM(BR63:BR65)</f>
        <v>20000</v>
      </c>
      <c r="BS66" s="156">
        <f t="shared" ref="BS66" si="160">SUM(BS63:BS65)</f>
        <v>20000</v>
      </c>
      <c r="BT66" s="156">
        <f t="shared" ref="BT66" si="161">SUM(BT63:BT65)</f>
        <v>20000</v>
      </c>
      <c r="BU66" s="156">
        <f t="shared" ref="BU66" si="162">SUM(BU63:BU65)</f>
        <v>20000</v>
      </c>
      <c r="BV66" s="156">
        <f t="shared" ref="BV66" si="163">SUM(BV63:BV65)</f>
        <v>20000</v>
      </c>
      <c r="BW66" s="156">
        <f t="shared" ref="BW66" si="164">SUM(BW63:BW65)</f>
        <v>20000</v>
      </c>
      <c r="BX66" s="156">
        <f t="shared" ref="BX66" si="165">SUM(BX63:BX65)</f>
        <v>20000</v>
      </c>
      <c r="BY66" s="156">
        <f t="shared" ref="BY66" si="166">SUM(BY63:BY65)</f>
        <v>20000</v>
      </c>
      <c r="BZ66" s="156"/>
      <c r="CA66" s="156"/>
      <c r="CB66" s="156"/>
      <c r="CC66" s="156">
        <f>SUM(CC63:CC65)</f>
        <v>20000</v>
      </c>
      <c r="CD66" s="156">
        <f t="shared" ref="CD66" si="167">SUM(CD63:CD65)</f>
        <v>20000</v>
      </c>
      <c r="CE66" s="156">
        <f t="shared" ref="CE66" si="168">SUM(CE63:CE65)</f>
        <v>20000</v>
      </c>
      <c r="CF66" s="156">
        <f t="shared" ref="CF66" si="169">SUM(CF63:CF65)</f>
        <v>20000</v>
      </c>
      <c r="CG66" s="156">
        <f t="shared" ref="CG66" si="170">SUM(CG63:CG65)</f>
        <v>20000</v>
      </c>
      <c r="CH66" s="156">
        <f t="shared" ref="CH66" si="171">SUM(CH63:CH65)</f>
        <v>20000</v>
      </c>
      <c r="CI66" s="156">
        <f t="shared" ref="CI66" si="172">SUM(CI63:CI65)</f>
        <v>20000</v>
      </c>
      <c r="CJ66" s="156">
        <f t="shared" ref="CJ66" si="173">SUM(CJ63:CJ65)</f>
        <v>20000</v>
      </c>
      <c r="CK66" s="156">
        <f t="shared" ref="CK66" si="174">SUM(CK63:CK65)</f>
        <v>20000</v>
      </c>
      <c r="CL66" s="156">
        <f t="shared" ref="CL66" si="175">SUM(CL63:CL65)</f>
        <v>20000</v>
      </c>
      <c r="CM66" s="156">
        <f t="shared" ref="CM66" si="176">SUM(CM63:CM65)</f>
        <v>20000</v>
      </c>
      <c r="CN66" s="156">
        <f t="shared" ref="CN66" si="177">SUM(CN63:CN65)</f>
        <v>20000</v>
      </c>
    </row>
    <row r="67" spans="1:92" s="9" customFormat="1" ht="15" x14ac:dyDescent="0.3">
      <c r="C67" s="203"/>
      <c r="D67" s="203"/>
      <c r="F67" s="157"/>
      <c r="G67" s="157"/>
      <c r="H67" s="157"/>
      <c r="I67" s="157"/>
      <c r="J67" s="157"/>
      <c r="K67" s="157"/>
      <c r="L67" s="157"/>
      <c r="M67" s="157"/>
      <c r="N67" s="157"/>
      <c r="O67" s="157"/>
      <c r="P67" s="157"/>
      <c r="Q67" s="157"/>
      <c r="R67" s="157"/>
      <c r="S67" s="157"/>
      <c r="T67" s="157"/>
      <c r="U67" s="157"/>
      <c r="V67" s="157"/>
      <c r="W67" s="157"/>
      <c r="X67" s="157"/>
      <c r="Y67" s="157"/>
      <c r="Z67" s="157"/>
      <c r="AA67" s="157"/>
      <c r="AB67" s="157"/>
      <c r="AC67" s="157"/>
      <c r="AD67" s="157"/>
      <c r="AE67" s="157"/>
      <c r="AF67" s="157"/>
      <c r="AG67" s="157"/>
      <c r="AH67" s="157"/>
      <c r="AI67" s="157"/>
      <c r="AJ67" s="157"/>
      <c r="AK67" s="157"/>
      <c r="AL67" s="157"/>
      <c r="AM67" s="157"/>
      <c r="AN67" s="157"/>
      <c r="AO67" s="157"/>
      <c r="AP67" s="157"/>
      <c r="AQ67" s="157"/>
      <c r="AR67" s="157"/>
      <c r="AS67" s="157"/>
      <c r="AT67" s="157"/>
      <c r="AU67" s="157"/>
      <c r="AV67" s="157"/>
      <c r="AW67" s="157"/>
      <c r="AX67" s="157"/>
      <c r="AY67" s="157"/>
      <c r="AZ67" s="157"/>
      <c r="BA67" s="157"/>
      <c r="BB67" s="157"/>
      <c r="BC67" s="157"/>
      <c r="BD67" s="157"/>
      <c r="BE67" s="157"/>
      <c r="BF67" s="157"/>
      <c r="BG67" s="157"/>
      <c r="BH67" s="157"/>
      <c r="BI67" s="157"/>
      <c r="BJ67" s="157"/>
      <c r="BK67" s="157"/>
      <c r="BL67" s="157"/>
      <c r="BM67" s="157"/>
      <c r="BN67" s="157"/>
      <c r="BO67" s="157"/>
      <c r="BP67" s="157"/>
      <c r="BQ67" s="157"/>
      <c r="BR67" s="157"/>
      <c r="BS67" s="157"/>
      <c r="BT67" s="157"/>
      <c r="BU67" s="157"/>
      <c r="BV67" s="157"/>
      <c r="BW67" s="157"/>
      <c r="BX67" s="157"/>
      <c r="BY67" s="157"/>
      <c r="BZ67" s="157"/>
      <c r="CA67" s="157"/>
      <c r="CB67" s="157"/>
      <c r="CC67" s="157"/>
      <c r="CD67" s="157"/>
      <c r="CE67" s="157"/>
      <c r="CF67" s="157"/>
      <c r="CG67" s="157"/>
      <c r="CH67" s="157"/>
      <c r="CI67" s="157"/>
      <c r="CJ67" s="157"/>
      <c r="CK67" s="157"/>
      <c r="CL67" s="157"/>
      <c r="CM67" s="157"/>
      <c r="CN67" s="157"/>
    </row>
    <row r="68" spans="1:92" s="8" customFormat="1" x14ac:dyDescent="0.35">
      <c r="A68" s="13" t="s">
        <v>155</v>
      </c>
      <c r="B68" s="13"/>
      <c r="C68" s="220"/>
      <c r="D68" s="220"/>
      <c r="E68" s="13"/>
      <c r="F68" s="136"/>
      <c r="G68" s="136"/>
      <c r="H68" s="136"/>
      <c r="I68" s="136"/>
      <c r="J68" s="136"/>
      <c r="K68" s="136"/>
      <c r="L68" s="136"/>
      <c r="M68" s="136"/>
      <c r="N68" s="136"/>
      <c r="O68" s="136"/>
      <c r="P68" s="136"/>
      <c r="Q68" s="136"/>
      <c r="R68" s="136"/>
      <c r="S68" s="136"/>
      <c r="T68" s="136"/>
      <c r="U68" s="136"/>
      <c r="V68" s="136"/>
      <c r="W68" s="136"/>
      <c r="X68" s="136"/>
      <c r="Y68" s="136"/>
      <c r="Z68" s="136"/>
      <c r="AA68" s="136"/>
      <c r="AB68" s="136"/>
      <c r="AC68" s="136"/>
      <c r="AD68" s="136"/>
      <c r="AE68" s="136"/>
      <c r="AF68" s="136"/>
      <c r="AG68" s="136"/>
      <c r="AH68" s="136"/>
      <c r="AI68" s="136"/>
      <c r="AJ68" s="136"/>
      <c r="AK68" s="136"/>
      <c r="AL68" s="136"/>
      <c r="AM68" s="136"/>
      <c r="AN68" s="136"/>
      <c r="AO68" s="136"/>
      <c r="AP68" s="136"/>
      <c r="AQ68" s="136"/>
      <c r="AR68" s="136"/>
      <c r="AS68" s="136"/>
      <c r="AT68" s="136"/>
      <c r="AU68" s="136"/>
      <c r="AV68" s="136"/>
      <c r="AW68" s="136"/>
      <c r="AX68" s="136"/>
      <c r="AY68" s="136"/>
      <c r="AZ68" s="136"/>
      <c r="BA68" s="136"/>
      <c r="BB68" s="136"/>
      <c r="BC68" s="136"/>
      <c r="BD68" s="136"/>
      <c r="BE68" s="136"/>
      <c r="BF68" s="136"/>
      <c r="BG68" s="136"/>
      <c r="BH68" s="136"/>
      <c r="BI68" s="136"/>
      <c r="BJ68" s="136"/>
      <c r="BK68" s="136"/>
      <c r="BL68" s="136"/>
      <c r="BM68" s="136"/>
      <c r="BN68" s="136"/>
      <c r="BO68" s="136"/>
      <c r="BP68" s="136"/>
      <c r="BQ68" s="136"/>
      <c r="BR68" s="136"/>
      <c r="BS68" s="136"/>
      <c r="BT68" s="136"/>
      <c r="BU68" s="136"/>
      <c r="BV68" s="136"/>
      <c r="BW68" s="136"/>
      <c r="BX68" s="136"/>
      <c r="BY68" s="136"/>
      <c r="BZ68" s="136"/>
      <c r="CA68" s="136"/>
      <c r="CB68" s="136"/>
      <c r="CC68" s="136"/>
      <c r="CD68" s="136"/>
      <c r="CE68" s="136"/>
      <c r="CF68" s="136"/>
      <c r="CG68" s="136"/>
      <c r="CH68" s="136"/>
      <c r="CI68" s="136"/>
      <c r="CJ68" s="136"/>
      <c r="CK68" s="136"/>
      <c r="CL68" s="136"/>
      <c r="CM68" s="136"/>
      <c r="CN68" s="136"/>
    </row>
    <row r="69" spans="1:92" s="8" customFormat="1" x14ac:dyDescent="0.35">
      <c r="C69" s="17"/>
      <c r="D69" s="17"/>
      <c r="F69" s="136"/>
      <c r="G69" s="136"/>
      <c r="H69" s="136"/>
      <c r="I69" s="136"/>
      <c r="J69" s="136"/>
      <c r="K69" s="136"/>
      <c r="L69" s="136"/>
      <c r="M69" s="136"/>
      <c r="N69" s="136"/>
      <c r="O69" s="136"/>
      <c r="P69" s="136"/>
      <c r="Q69" s="136"/>
      <c r="R69" s="136"/>
      <c r="S69" s="136"/>
      <c r="T69" s="136"/>
      <c r="U69" s="136"/>
      <c r="V69" s="136"/>
      <c r="W69" s="136"/>
      <c r="X69" s="136"/>
      <c r="Y69" s="136"/>
      <c r="Z69" s="136"/>
      <c r="AA69" s="136"/>
      <c r="AB69" s="136"/>
      <c r="AC69" s="136"/>
      <c r="AD69" s="136"/>
      <c r="AE69" s="136"/>
      <c r="AF69" s="136"/>
      <c r="AG69" s="136"/>
      <c r="AH69" s="136"/>
      <c r="AI69" s="136"/>
      <c r="AJ69" s="136"/>
      <c r="AK69" s="136"/>
      <c r="AL69" s="136"/>
      <c r="AM69" s="136"/>
      <c r="AN69" s="136"/>
      <c r="AO69" s="136"/>
      <c r="AP69" s="136"/>
      <c r="AQ69" s="136"/>
      <c r="AR69" s="136"/>
      <c r="AS69" s="136"/>
      <c r="AT69" s="136"/>
      <c r="AU69" s="136"/>
      <c r="AV69" s="136"/>
      <c r="AW69" s="136"/>
      <c r="AX69" s="136"/>
      <c r="AY69" s="136"/>
      <c r="AZ69" s="136"/>
      <c r="BA69" s="136"/>
      <c r="BB69" s="136"/>
      <c r="BC69" s="136"/>
      <c r="BD69" s="136"/>
      <c r="BE69" s="136"/>
      <c r="BF69" s="136"/>
      <c r="BG69" s="136"/>
      <c r="BH69" s="136"/>
      <c r="BI69" s="136"/>
      <c r="BJ69" s="136"/>
      <c r="BK69" s="136"/>
      <c r="BL69" s="136"/>
      <c r="BM69" s="136"/>
      <c r="BN69" s="136"/>
      <c r="BO69" s="136"/>
      <c r="BP69" s="136"/>
      <c r="BQ69" s="136"/>
      <c r="BR69" s="136"/>
      <c r="BS69" s="136"/>
      <c r="BT69" s="136"/>
      <c r="BU69" s="136"/>
      <c r="BV69" s="136"/>
      <c r="BW69" s="136"/>
      <c r="BX69" s="136"/>
      <c r="BY69" s="136"/>
      <c r="BZ69" s="136"/>
      <c r="CA69" s="136"/>
      <c r="CB69" s="136"/>
      <c r="CC69" s="136"/>
      <c r="CD69" s="136"/>
      <c r="CE69" s="136"/>
      <c r="CF69" s="136"/>
      <c r="CG69" s="136"/>
      <c r="CH69" s="136"/>
      <c r="CI69" s="136"/>
      <c r="CJ69" s="136"/>
      <c r="CK69" s="136"/>
      <c r="CL69" s="136"/>
      <c r="CM69" s="136"/>
      <c r="CN69" s="136"/>
    </row>
    <row r="70" spans="1:92" s="8" customFormat="1" x14ac:dyDescent="0.35">
      <c r="A70" s="8" t="s">
        <v>40</v>
      </c>
      <c r="C70" s="17"/>
      <c r="D70" s="17">
        <f>C74</f>
        <v>3000000</v>
      </c>
      <c r="F70" s="136">
        <f>D74</f>
        <v>8000000</v>
      </c>
      <c r="G70" s="136">
        <f t="shared" ref="G70:Q70" si="178">F74</f>
        <v>8004000</v>
      </c>
      <c r="H70" s="136">
        <f t="shared" si="178"/>
        <v>8008000</v>
      </c>
      <c r="I70" s="136">
        <f t="shared" si="178"/>
        <v>8012000</v>
      </c>
      <c r="J70" s="136">
        <f t="shared" si="178"/>
        <v>8016000</v>
      </c>
      <c r="K70" s="136">
        <f t="shared" si="178"/>
        <v>8020000</v>
      </c>
      <c r="L70" s="136">
        <f t="shared" si="178"/>
        <v>8024000</v>
      </c>
      <c r="M70" s="136">
        <f t="shared" si="178"/>
        <v>8028000</v>
      </c>
      <c r="N70" s="136">
        <f t="shared" si="178"/>
        <v>8032000</v>
      </c>
      <c r="O70" s="136">
        <f t="shared" si="178"/>
        <v>8036000</v>
      </c>
      <c r="P70" s="136">
        <f t="shared" si="178"/>
        <v>8040000</v>
      </c>
      <c r="Q70" s="136">
        <f t="shared" si="178"/>
        <v>8044000</v>
      </c>
      <c r="R70" s="136"/>
      <c r="S70" s="136"/>
      <c r="T70" s="136"/>
      <c r="U70" s="136">
        <f>S74</f>
        <v>0</v>
      </c>
      <c r="V70" s="136">
        <f t="shared" ref="V70" si="179">U74</f>
        <v>4000</v>
      </c>
      <c r="W70" s="136">
        <f t="shared" ref="W70" si="180">V74</f>
        <v>8000</v>
      </c>
      <c r="X70" s="136">
        <f t="shared" ref="X70" si="181">W74</f>
        <v>12000</v>
      </c>
      <c r="Y70" s="136">
        <f t="shared" ref="Y70" si="182">X74</f>
        <v>16000</v>
      </c>
      <c r="Z70" s="136">
        <f t="shared" ref="Z70" si="183">Y74</f>
        <v>20000</v>
      </c>
      <c r="AA70" s="136">
        <f t="shared" ref="AA70" si="184">Z74</f>
        <v>24000</v>
      </c>
      <c r="AB70" s="136">
        <f t="shared" ref="AB70" si="185">AA74</f>
        <v>28000</v>
      </c>
      <c r="AC70" s="136">
        <f t="shared" ref="AC70" si="186">AB74</f>
        <v>32000</v>
      </c>
      <c r="AD70" s="136">
        <f t="shared" ref="AD70" si="187">AC74</f>
        <v>36000</v>
      </c>
      <c r="AE70" s="136">
        <f t="shared" ref="AE70" si="188">AD74</f>
        <v>40000</v>
      </c>
      <c r="AF70" s="136">
        <f t="shared" ref="AF70" si="189">AE74</f>
        <v>44000</v>
      </c>
      <c r="AG70" s="136"/>
      <c r="AH70" s="136"/>
      <c r="AI70" s="136"/>
      <c r="AJ70" s="136">
        <f>AH74</f>
        <v>0</v>
      </c>
      <c r="AK70" s="136">
        <f t="shared" ref="AK70" si="190">AJ74</f>
        <v>4000</v>
      </c>
      <c r="AL70" s="136">
        <f t="shared" ref="AL70" si="191">AK74</f>
        <v>8000</v>
      </c>
      <c r="AM70" s="136">
        <f t="shared" ref="AM70" si="192">AL74</f>
        <v>12000</v>
      </c>
      <c r="AN70" s="136">
        <f t="shared" ref="AN70" si="193">AM74</f>
        <v>16000</v>
      </c>
      <c r="AO70" s="136">
        <f t="shared" ref="AO70" si="194">AN74</f>
        <v>20000</v>
      </c>
      <c r="AP70" s="136">
        <f t="shared" ref="AP70" si="195">AO74</f>
        <v>24000</v>
      </c>
      <c r="AQ70" s="136">
        <f t="shared" ref="AQ70" si="196">AP74</f>
        <v>28000</v>
      </c>
      <c r="AR70" s="136">
        <f t="shared" ref="AR70" si="197">AQ74</f>
        <v>32000</v>
      </c>
      <c r="AS70" s="136">
        <f t="shared" ref="AS70" si="198">AR74</f>
        <v>36000</v>
      </c>
      <c r="AT70" s="136">
        <f t="shared" ref="AT70" si="199">AS74</f>
        <v>40000</v>
      </c>
      <c r="AU70" s="136">
        <f t="shared" ref="AU70" si="200">AT74</f>
        <v>44000</v>
      </c>
      <c r="AV70" s="136"/>
      <c r="AW70" s="136"/>
      <c r="AX70" s="136"/>
      <c r="AY70" s="136">
        <f>AW74</f>
        <v>0</v>
      </c>
      <c r="AZ70" s="136">
        <f t="shared" ref="AZ70" si="201">AY74</f>
        <v>4000</v>
      </c>
      <c r="BA70" s="136">
        <f t="shared" ref="BA70" si="202">AZ74</f>
        <v>8000</v>
      </c>
      <c r="BB70" s="136">
        <f t="shared" ref="BB70" si="203">BA74</f>
        <v>12000</v>
      </c>
      <c r="BC70" s="136">
        <f t="shared" ref="BC70" si="204">BB74</f>
        <v>16000</v>
      </c>
      <c r="BD70" s="136">
        <f t="shared" ref="BD70" si="205">BC74</f>
        <v>20000</v>
      </c>
      <c r="BE70" s="136">
        <f t="shared" ref="BE70" si="206">BD74</f>
        <v>24000</v>
      </c>
      <c r="BF70" s="136">
        <f t="shared" ref="BF70" si="207">BE74</f>
        <v>28000</v>
      </c>
      <c r="BG70" s="136">
        <f t="shared" ref="BG70" si="208">BF74</f>
        <v>32000</v>
      </c>
      <c r="BH70" s="136">
        <f t="shared" ref="BH70" si="209">BG74</f>
        <v>36000</v>
      </c>
      <c r="BI70" s="136">
        <f t="shared" ref="BI70" si="210">BH74</f>
        <v>40000</v>
      </c>
      <c r="BJ70" s="136">
        <f t="shared" ref="BJ70" si="211">BI74</f>
        <v>44000</v>
      </c>
      <c r="BK70" s="136"/>
      <c r="BL70" s="136"/>
      <c r="BM70" s="136"/>
      <c r="BN70" s="136">
        <f>BL74</f>
        <v>0</v>
      </c>
      <c r="BO70" s="136">
        <f t="shared" ref="BO70" si="212">BN74</f>
        <v>4000</v>
      </c>
      <c r="BP70" s="136">
        <f t="shared" ref="BP70" si="213">BO74</f>
        <v>8000</v>
      </c>
      <c r="BQ70" s="136">
        <f t="shared" ref="BQ70" si="214">BP74</f>
        <v>12000</v>
      </c>
      <c r="BR70" s="136">
        <f t="shared" ref="BR70" si="215">BQ74</f>
        <v>16000</v>
      </c>
      <c r="BS70" s="136">
        <f t="shared" ref="BS70" si="216">BR74</f>
        <v>20000</v>
      </c>
      <c r="BT70" s="136">
        <f t="shared" ref="BT70" si="217">BS74</f>
        <v>24000</v>
      </c>
      <c r="BU70" s="136">
        <f t="shared" ref="BU70" si="218">BT74</f>
        <v>28000</v>
      </c>
      <c r="BV70" s="136">
        <f t="shared" ref="BV70" si="219">BU74</f>
        <v>32000</v>
      </c>
      <c r="BW70" s="136">
        <f t="shared" ref="BW70" si="220">BV74</f>
        <v>36000</v>
      </c>
      <c r="BX70" s="136">
        <f t="shared" ref="BX70" si="221">BW74</f>
        <v>40000</v>
      </c>
      <c r="BY70" s="136">
        <f t="shared" ref="BY70" si="222">BX74</f>
        <v>44000</v>
      </c>
      <c r="BZ70" s="136"/>
      <c r="CA70" s="136"/>
      <c r="CB70" s="136"/>
      <c r="CC70" s="136">
        <f>CA74</f>
        <v>0</v>
      </c>
      <c r="CD70" s="136">
        <f t="shared" ref="CD70" si="223">CC74</f>
        <v>4000</v>
      </c>
      <c r="CE70" s="136">
        <f t="shared" ref="CE70" si="224">CD74</f>
        <v>8000</v>
      </c>
      <c r="CF70" s="136">
        <f t="shared" ref="CF70" si="225">CE74</f>
        <v>12000</v>
      </c>
      <c r="CG70" s="136">
        <f t="shared" ref="CG70" si="226">CF74</f>
        <v>16000</v>
      </c>
      <c r="CH70" s="136">
        <f t="shared" ref="CH70" si="227">CG74</f>
        <v>20000</v>
      </c>
      <c r="CI70" s="136">
        <f t="shared" ref="CI70" si="228">CH74</f>
        <v>24000</v>
      </c>
      <c r="CJ70" s="136">
        <f t="shared" ref="CJ70" si="229">CI74</f>
        <v>28000</v>
      </c>
      <c r="CK70" s="136">
        <f t="shared" ref="CK70" si="230">CJ74</f>
        <v>32000</v>
      </c>
      <c r="CL70" s="136">
        <f t="shared" ref="CL70" si="231">CK74</f>
        <v>36000</v>
      </c>
      <c r="CM70" s="136">
        <f t="shared" ref="CM70" si="232">CL74</f>
        <v>40000</v>
      </c>
      <c r="CN70" s="136">
        <f t="shared" ref="CN70" si="233">CM74</f>
        <v>44000</v>
      </c>
    </row>
    <row r="71" spans="1:92" s="8" customFormat="1" x14ac:dyDescent="0.35">
      <c r="A71" s="8" t="s">
        <v>45</v>
      </c>
      <c r="C71" s="17"/>
      <c r="D71" s="17">
        <v>5000000</v>
      </c>
      <c r="F71" s="136">
        <v>5000</v>
      </c>
      <c r="G71" s="136">
        <v>5000</v>
      </c>
      <c r="H71" s="136">
        <v>5000</v>
      </c>
      <c r="I71" s="136">
        <v>5000</v>
      </c>
      <c r="J71" s="136">
        <v>5000</v>
      </c>
      <c r="K71" s="136">
        <v>5000</v>
      </c>
      <c r="L71" s="136">
        <v>5000</v>
      </c>
      <c r="M71" s="136">
        <v>5000</v>
      </c>
      <c r="N71" s="136">
        <v>5000</v>
      </c>
      <c r="O71" s="136">
        <v>5000</v>
      </c>
      <c r="P71" s="136">
        <v>5000</v>
      </c>
      <c r="Q71" s="136">
        <v>5000</v>
      </c>
      <c r="R71" s="136"/>
      <c r="S71" s="136"/>
      <c r="T71" s="136"/>
      <c r="U71" s="136">
        <v>5000</v>
      </c>
      <c r="V71" s="136">
        <v>5000</v>
      </c>
      <c r="W71" s="136">
        <v>5000</v>
      </c>
      <c r="X71" s="136">
        <v>5000</v>
      </c>
      <c r="Y71" s="136">
        <v>5000</v>
      </c>
      <c r="Z71" s="136">
        <v>5000</v>
      </c>
      <c r="AA71" s="136">
        <v>5000</v>
      </c>
      <c r="AB71" s="136">
        <v>5000</v>
      </c>
      <c r="AC71" s="136">
        <v>5000</v>
      </c>
      <c r="AD71" s="136">
        <v>5000</v>
      </c>
      <c r="AE71" s="136">
        <v>5000</v>
      </c>
      <c r="AF71" s="136">
        <v>5000</v>
      </c>
      <c r="AG71" s="136"/>
      <c r="AH71" s="136"/>
      <c r="AI71" s="136"/>
      <c r="AJ71" s="136">
        <v>5000</v>
      </c>
      <c r="AK71" s="136">
        <v>5000</v>
      </c>
      <c r="AL71" s="136">
        <v>5000</v>
      </c>
      <c r="AM71" s="136">
        <v>5000</v>
      </c>
      <c r="AN71" s="136">
        <v>5000</v>
      </c>
      <c r="AO71" s="136">
        <v>5000</v>
      </c>
      <c r="AP71" s="136">
        <v>5000</v>
      </c>
      <c r="AQ71" s="136">
        <v>5000</v>
      </c>
      <c r="AR71" s="136">
        <v>5000</v>
      </c>
      <c r="AS71" s="136">
        <v>5000</v>
      </c>
      <c r="AT71" s="136">
        <v>5000</v>
      </c>
      <c r="AU71" s="136">
        <v>5000</v>
      </c>
      <c r="AV71" s="136"/>
      <c r="AW71" s="136"/>
      <c r="AX71" s="136"/>
      <c r="AY71" s="136">
        <v>5000</v>
      </c>
      <c r="AZ71" s="136">
        <v>5000</v>
      </c>
      <c r="BA71" s="136">
        <v>5000</v>
      </c>
      <c r="BB71" s="136">
        <v>5000</v>
      </c>
      <c r="BC71" s="136">
        <v>5000</v>
      </c>
      <c r="BD71" s="136">
        <v>5000</v>
      </c>
      <c r="BE71" s="136">
        <v>5000</v>
      </c>
      <c r="BF71" s="136">
        <v>5000</v>
      </c>
      <c r="BG71" s="136">
        <v>5000</v>
      </c>
      <c r="BH71" s="136">
        <v>5000</v>
      </c>
      <c r="BI71" s="136">
        <v>5000</v>
      </c>
      <c r="BJ71" s="136">
        <v>5000</v>
      </c>
      <c r="BK71" s="136"/>
      <c r="BL71" s="136"/>
      <c r="BM71" s="136"/>
      <c r="BN71" s="136">
        <v>5000</v>
      </c>
      <c r="BO71" s="136">
        <v>5000</v>
      </c>
      <c r="BP71" s="136">
        <v>5000</v>
      </c>
      <c r="BQ71" s="136">
        <v>5000</v>
      </c>
      <c r="BR71" s="136">
        <v>5000</v>
      </c>
      <c r="BS71" s="136">
        <v>5000</v>
      </c>
      <c r="BT71" s="136">
        <v>5000</v>
      </c>
      <c r="BU71" s="136">
        <v>5000</v>
      </c>
      <c r="BV71" s="136">
        <v>5000</v>
      </c>
      <c r="BW71" s="136">
        <v>5000</v>
      </c>
      <c r="BX71" s="136">
        <v>5000</v>
      </c>
      <c r="BY71" s="136">
        <v>5000</v>
      </c>
      <c r="BZ71" s="136"/>
      <c r="CA71" s="136"/>
      <c r="CB71" s="136"/>
      <c r="CC71" s="136">
        <v>5000</v>
      </c>
      <c r="CD71" s="136">
        <v>5000</v>
      </c>
      <c r="CE71" s="136">
        <v>5000</v>
      </c>
      <c r="CF71" s="136">
        <v>5000</v>
      </c>
      <c r="CG71" s="136">
        <v>5000</v>
      </c>
      <c r="CH71" s="136">
        <v>5000</v>
      </c>
      <c r="CI71" s="136">
        <v>5000</v>
      </c>
      <c r="CJ71" s="136">
        <v>5000</v>
      </c>
      <c r="CK71" s="136">
        <v>5000</v>
      </c>
      <c r="CL71" s="136">
        <v>5000</v>
      </c>
      <c r="CM71" s="136">
        <v>5000</v>
      </c>
      <c r="CN71" s="136">
        <v>5000</v>
      </c>
    </row>
    <row r="72" spans="1:92" s="11" customFormat="1" x14ac:dyDescent="0.35">
      <c r="A72" s="11" t="s">
        <v>46</v>
      </c>
      <c r="C72" s="120"/>
      <c r="D72" s="120"/>
      <c r="F72" s="155">
        <v>-1000</v>
      </c>
      <c r="G72" s="155">
        <v>-1000</v>
      </c>
      <c r="H72" s="155">
        <v>-1000</v>
      </c>
      <c r="I72" s="155">
        <v>-1000</v>
      </c>
      <c r="J72" s="155">
        <v>-1000</v>
      </c>
      <c r="K72" s="155">
        <v>-1000</v>
      </c>
      <c r="L72" s="155">
        <v>-1000</v>
      </c>
      <c r="M72" s="155">
        <v>-1000</v>
      </c>
      <c r="N72" s="155">
        <v>-1000</v>
      </c>
      <c r="O72" s="155">
        <v>-1000</v>
      </c>
      <c r="P72" s="155">
        <v>-1000</v>
      </c>
      <c r="Q72" s="155">
        <v>-1000</v>
      </c>
      <c r="R72" s="155"/>
      <c r="S72" s="155"/>
      <c r="T72" s="155"/>
      <c r="U72" s="155">
        <v>-1000</v>
      </c>
      <c r="V72" s="155">
        <v>-1000</v>
      </c>
      <c r="W72" s="155">
        <v>-1000</v>
      </c>
      <c r="X72" s="155">
        <v>-1000</v>
      </c>
      <c r="Y72" s="155">
        <v>-1000</v>
      </c>
      <c r="Z72" s="155">
        <v>-1000</v>
      </c>
      <c r="AA72" s="155">
        <v>-1000</v>
      </c>
      <c r="AB72" s="155">
        <v>-1000</v>
      </c>
      <c r="AC72" s="155">
        <v>-1000</v>
      </c>
      <c r="AD72" s="155">
        <v>-1000</v>
      </c>
      <c r="AE72" s="155">
        <v>-1000</v>
      </c>
      <c r="AF72" s="155">
        <v>-1000</v>
      </c>
      <c r="AG72" s="155"/>
      <c r="AH72" s="155"/>
      <c r="AI72" s="155"/>
      <c r="AJ72" s="155">
        <v>-1000</v>
      </c>
      <c r="AK72" s="155">
        <v>-1000</v>
      </c>
      <c r="AL72" s="155">
        <v>-1000</v>
      </c>
      <c r="AM72" s="155">
        <v>-1000</v>
      </c>
      <c r="AN72" s="155">
        <v>-1000</v>
      </c>
      <c r="AO72" s="155">
        <v>-1000</v>
      </c>
      <c r="AP72" s="155">
        <v>-1000</v>
      </c>
      <c r="AQ72" s="155">
        <v>-1000</v>
      </c>
      <c r="AR72" s="155">
        <v>-1000</v>
      </c>
      <c r="AS72" s="155">
        <v>-1000</v>
      </c>
      <c r="AT72" s="155">
        <v>-1000</v>
      </c>
      <c r="AU72" s="155">
        <v>-1000</v>
      </c>
      <c r="AV72" s="155"/>
      <c r="AW72" s="155"/>
      <c r="AX72" s="155"/>
      <c r="AY72" s="155">
        <v>-1000</v>
      </c>
      <c r="AZ72" s="155">
        <v>-1000</v>
      </c>
      <c r="BA72" s="155">
        <v>-1000</v>
      </c>
      <c r="BB72" s="155">
        <v>-1000</v>
      </c>
      <c r="BC72" s="155">
        <v>-1000</v>
      </c>
      <c r="BD72" s="155">
        <v>-1000</v>
      </c>
      <c r="BE72" s="155">
        <v>-1000</v>
      </c>
      <c r="BF72" s="155">
        <v>-1000</v>
      </c>
      <c r="BG72" s="155">
        <v>-1000</v>
      </c>
      <c r="BH72" s="155">
        <v>-1000</v>
      </c>
      <c r="BI72" s="155">
        <v>-1000</v>
      </c>
      <c r="BJ72" s="155">
        <v>-1000</v>
      </c>
      <c r="BK72" s="155"/>
      <c r="BL72" s="155"/>
      <c r="BM72" s="155"/>
      <c r="BN72" s="155">
        <v>-1000</v>
      </c>
      <c r="BO72" s="155">
        <v>-1000</v>
      </c>
      <c r="BP72" s="155">
        <v>-1000</v>
      </c>
      <c r="BQ72" s="155">
        <v>-1000</v>
      </c>
      <c r="BR72" s="155">
        <v>-1000</v>
      </c>
      <c r="BS72" s="155">
        <v>-1000</v>
      </c>
      <c r="BT72" s="155">
        <v>-1000</v>
      </c>
      <c r="BU72" s="155">
        <v>-1000</v>
      </c>
      <c r="BV72" s="155">
        <v>-1000</v>
      </c>
      <c r="BW72" s="155">
        <v>-1000</v>
      </c>
      <c r="BX72" s="155">
        <v>-1000</v>
      </c>
      <c r="BY72" s="155">
        <v>-1000</v>
      </c>
      <c r="BZ72" s="155"/>
      <c r="CA72" s="155"/>
      <c r="CB72" s="155"/>
      <c r="CC72" s="155">
        <v>-1000</v>
      </c>
      <c r="CD72" s="155">
        <v>-1000</v>
      </c>
      <c r="CE72" s="155">
        <v>-1000</v>
      </c>
      <c r="CF72" s="155">
        <v>-1000</v>
      </c>
      <c r="CG72" s="155">
        <v>-1000</v>
      </c>
      <c r="CH72" s="155">
        <v>-1000</v>
      </c>
      <c r="CI72" s="155">
        <v>-1000</v>
      </c>
      <c r="CJ72" s="155">
        <v>-1000</v>
      </c>
      <c r="CK72" s="155">
        <v>-1000</v>
      </c>
      <c r="CL72" s="155">
        <v>-1000</v>
      </c>
      <c r="CM72" s="155">
        <v>-1000</v>
      </c>
      <c r="CN72" s="155">
        <v>-1000</v>
      </c>
    </row>
    <row r="73" spans="1:92" s="8" customFormat="1" x14ac:dyDescent="0.35">
      <c r="C73" s="17"/>
      <c r="D73" s="17"/>
      <c r="F73" s="136"/>
      <c r="G73" s="136"/>
      <c r="H73" s="136"/>
      <c r="I73" s="136"/>
      <c r="J73" s="136"/>
      <c r="K73" s="136"/>
      <c r="L73" s="136"/>
      <c r="M73" s="136"/>
      <c r="N73" s="136"/>
      <c r="O73" s="136"/>
      <c r="P73" s="136"/>
      <c r="Q73" s="136"/>
      <c r="R73" s="136"/>
      <c r="S73" s="136"/>
      <c r="T73" s="136"/>
      <c r="U73" s="136"/>
      <c r="V73" s="136"/>
      <c r="W73" s="136"/>
      <c r="X73" s="136"/>
      <c r="Y73" s="136"/>
      <c r="Z73" s="136"/>
      <c r="AA73" s="136"/>
      <c r="AB73" s="136"/>
      <c r="AC73" s="136"/>
      <c r="AD73" s="136"/>
      <c r="AE73" s="136"/>
      <c r="AF73" s="136"/>
      <c r="AG73" s="136"/>
      <c r="AH73" s="136"/>
      <c r="AI73" s="136"/>
      <c r="AJ73" s="136"/>
      <c r="AK73" s="136"/>
      <c r="AL73" s="136"/>
      <c r="AM73" s="136"/>
      <c r="AN73" s="136"/>
      <c r="AO73" s="136"/>
      <c r="AP73" s="136"/>
      <c r="AQ73" s="136"/>
      <c r="AR73" s="136"/>
      <c r="AS73" s="136"/>
      <c r="AT73" s="136"/>
      <c r="AU73" s="136"/>
      <c r="AV73" s="136"/>
      <c r="AW73" s="136"/>
      <c r="AX73" s="136"/>
      <c r="AY73" s="136"/>
      <c r="AZ73" s="136"/>
      <c r="BA73" s="136"/>
      <c r="BB73" s="136"/>
      <c r="BC73" s="136"/>
      <c r="BD73" s="136"/>
      <c r="BE73" s="136"/>
      <c r="BF73" s="136"/>
      <c r="BG73" s="136"/>
      <c r="BH73" s="136"/>
      <c r="BI73" s="136"/>
      <c r="BJ73" s="136"/>
      <c r="BK73" s="136"/>
      <c r="BL73" s="136"/>
      <c r="BM73" s="136"/>
      <c r="BN73" s="136"/>
      <c r="BO73" s="136"/>
      <c r="BP73" s="136"/>
      <c r="BQ73" s="136"/>
      <c r="BR73" s="136"/>
      <c r="BS73" s="136"/>
      <c r="BT73" s="136"/>
      <c r="BU73" s="136"/>
      <c r="BV73" s="136"/>
      <c r="BW73" s="136"/>
      <c r="BX73" s="136"/>
      <c r="BY73" s="136"/>
      <c r="BZ73" s="136"/>
      <c r="CA73" s="136"/>
      <c r="CB73" s="136"/>
      <c r="CC73" s="136"/>
      <c r="CD73" s="136"/>
      <c r="CE73" s="136"/>
      <c r="CF73" s="136"/>
      <c r="CG73" s="136"/>
      <c r="CH73" s="136"/>
      <c r="CI73" s="136"/>
      <c r="CJ73" s="136"/>
      <c r="CK73" s="136"/>
      <c r="CL73" s="136"/>
      <c r="CM73" s="136"/>
      <c r="CN73" s="136"/>
    </row>
    <row r="74" spans="1:92" s="15" customFormat="1" thickBot="1" x14ac:dyDescent="0.35">
      <c r="A74" s="15" t="s">
        <v>47</v>
      </c>
      <c r="C74" s="79">
        <v>3000000</v>
      </c>
      <c r="D74" s="79">
        <f>SUM(D70:D73)</f>
        <v>8000000</v>
      </c>
      <c r="F74" s="156">
        <f>SUM(F70:F73)</f>
        <v>8004000</v>
      </c>
      <c r="G74" s="156">
        <f t="shared" ref="G74:Q74" si="234">SUM(G70:G73)</f>
        <v>8008000</v>
      </c>
      <c r="H74" s="156">
        <f t="shared" si="234"/>
        <v>8012000</v>
      </c>
      <c r="I74" s="156">
        <f t="shared" si="234"/>
        <v>8016000</v>
      </c>
      <c r="J74" s="156">
        <f t="shared" si="234"/>
        <v>8020000</v>
      </c>
      <c r="K74" s="156">
        <f t="shared" si="234"/>
        <v>8024000</v>
      </c>
      <c r="L74" s="156">
        <f t="shared" si="234"/>
        <v>8028000</v>
      </c>
      <c r="M74" s="156">
        <f t="shared" si="234"/>
        <v>8032000</v>
      </c>
      <c r="N74" s="156">
        <f t="shared" si="234"/>
        <v>8036000</v>
      </c>
      <c r="O74" s="156">
        <f t="shared" si="234"/>
        <v>8040000</v>
      </c>
      <c r="P74" s="156">
        <f t="shared" si="234"/>
        <v>8044000</v>
      </c>
      <c r="Q74" s="156">
        <f t="shared" si="234"/>
        <v>8048000</v>
      </c>
      <c r="R74" s="156"/>
      <c r="S74" s="156"/>
      <c r="T74" s="156"/>
      <c r="U74" s="156">
        <f>SUM(U70:U73)</f>
        <v>4000</v>
      </c>
      <c r="V74" s="156">
        <f t="shared" ref="V74" si="235">SUM(V70:V73)</f>
        <v>8000</v>
      </c>
      <c r="W74" s="156">
        <f t="shared" ref="W74" si="236">SUM(W70:W73)</f>
        <v>12000</v>
      </c>
      <c r="X74" s="156">
        <f t="shared" ref="X74" si="237">SUM(X70:X73)</f>
        <v>16000</v>
      </c>
      <c r="Y74" s="156">
        <f t="shared" ref="Y74" si="238">SUM(Y70:Y73)</f>
        <v>20000</v>
      </c>
      <c r="Z74" s="156">
        <f t="shared" ref="Z74" si="239">SUM(Z70:Z73)</f>
        <v>24000</v>
      </c>
      <c r="AA74" s="156">
        <f t="shared" ref="AA74" si="240">SUM(AA70:AA73)</f>
        <v>28000</v>
      </c>
      <c r="AB74" s="156">
        <f t="shared" ref="AB74" si="241">SUM(AB70:AB73)</f>
        <v>32000</v>
      </c>
      <c r="AC74" s="156">
        <f t="shared" ref="AC74" si="242">SUM(AC70:AC73)</f>
        <v>36000</v>
      </c>
      <c r="AD74" s="156">
        <f t="shared" ref="AD74" si="243">SUM(AD70:AD73)</f>
        <v>40000</v>
      </c>
      <c r="AE74" s="156">
        <f t="shared" ref="AE74" si="244">SUM(AE70:AE73)</f>
        <v>44000</v>
      </c>
      <c r="AF74" s="156">
        <f t="shared" ref="AF74" si="245">SUM(AF70:AF73)</f>
        <v>48000</v>
      </c>
      <c r="AG74" s="156"/>
      <c r="AH74" s="156"/>
      <c r="AI74" s="156"/>
      <c r="AJ74" s="156">
        <f>SUM(AJ70:AJ73)</f>
        <v>4000</v>
      </c>
      <c r="AK74" s="156">
        <f t="shared" ref="AK74" si="246">SUM(AK70:AK73)</f>
        <v>8000</v>
      </c>
      <c r="AL74" s="156">
        <f t="shared" ref="AL74" si="247">SUM(AL70:AL73)</f>
        <v>12000</v>
      </c>
      <c r="AM74" s="156">
        <f t="shared" ref="AM74" si="248">SUM(AM70:AM73)</f>
        <v>16000</v>
      </c>
      <c r="AN74" s="156">
        <f t="shared" ref="AN74" si="249">SUM(AN70:AN73)</f>
        <v>20000</v>
      </c>
      <c r="AO74" s="156">
        <f t="shared" ref="AO74" si="250">SUM(AO70:AO73)</f>
        <v>24000</v>
      </c>
      <c r="AP74" s="156">
        <f t="shared" ref="AP74" si="251">SUM(AP70:AP73)</f>
        <v>28000</v>
      </c>
      <c r="AQ74" s="156">
        <f t="shared" ref="AQ74" si="252">SUM(AQ70:AQ73)</f>
        <v>32000</v>
      </c>
      <c r="AR74" s="156">
        <f t="shared" ref="AR74" si="253">SUM(AR70:AR73)</f>
        <v>36000</v>
      </c>
      <c r="AS74" s="156">
        <f t="shared" ref="AS74" si="254">SUM(AS70:AS73)</f>
        <v>40000</v>
      </c>
      <c r="AT74" s="156">
        <f t="shared" ref="AT74" si="255">SUM(AT70:AT73)</f>
        <v>44000</v>
      </c>
      <c r="AU74" s="156">
        <f t="shared" ref="AU74" si="256">SUM(AU70:AU73)</f>
        <v>48000</v>
      </c>
      <c r="AV74" s="156"/>
      <c r="AW74" s="156"/>
      <c r="AX74" s="156"/>
      <c r="AY74" s="156">
        <f>SUM(AY70:AY73)</f>
        <v>4000</v>
      </c>
      <c r="AZ74" s="156">
        <f t="shared" ref="AZ74" si="257">SUM(AZ70:AZ73)</f>
        <v>8000</v>
      </c>
      <c r="BA74" s="156">
        <f t="shared" ref="BA74" si="258">SUM(BA70:BA73)</f>
        <v>12000</v>
      </c>
      <c r="BB74" s="156">
        <f t="shared" ref="BB74" si="259">SUM(BB70:BB73)</f>
        <v>16000</v>
      </c>
      <c r="BC74" s="156">
        <f t="shared" ref="BC74" si="260">SUM(BC70:BC73)</f>
        <v>20000</v>
      </c>
      <c r="BD74" s="156">
        <f t="shared" ref="BD74" si="261">SUM(BD70:BD73)</f>
        <v>24000</v>
      </c>
      <c r="BE74" s="156">
        <f t="shared" ref="BE74" si="262">SUM(BE70:BE73)</f>
        <v>28000</v>
      </c>
      <c r="BF74" s="156">
        <f t="shared" ref="BF74" si="263">SUM(BF70:BF73)</f>
        <v>32000</v>
      </c>
      <c r="BG74" s="156">
        <f t="shared" ref="BG74" si="264">SUM(BG70:BG73)</f>
        <v>36000</v>
      </c>
      <c r="BH74" s="156">
        <f t="shared" ref="BH74" si="265">SUM(BH70:BH73)</f>
        <v>40000</v>
      </c>
      <c r="BI74" s="156">
        <f t="shared" ref="BI74" si="266">SUM(BI70:BI73)</f>
        <v>44000</v>
      </c>
      <c r="BJ74" s="156">
        <f t="shared" ref="BJ74" si="267">SUM(BJ70:BJ73)</f>
        <v>48000</v>
      </c>
      <c r="BK74" s="156"/>
      <c r="BL74" s="156"/>
      <c r="BM74" s="156"/>
      <c r="BN74" s="156">
        <f>SUM(BN70:BN73)</f>
        <v>4000</v>
      </c>
      <c r="BO74" s="156">
        <f t="shared" ref="BO74" si="268">SUM(BO70:BO73)</f>
        <v>8000</v>
      </c>
      <c r="BP74" s="156">
        <f t="shared" ref="BP74" si="269">SUM(BP70:BP73)</f>
        <v>12000</v>
      </c>
      <c r="BQ74" s="156">
        <f t="shared" ref="BQ74" si="270">SUM(BQ70:BQ73)</f>
        <v>16000</v>
      </c>
      <c r="BR74" s="156">
        <f t="shared" ref="BR74" si="271">SUM(BR70:BR73)</f>
        <v>20000</v>
      </c>
      <c r="BS74" s="156">
        <f t="shared" ref="BS74" si="272">SUM(BS70:BS73)</f>
        <v>24000</v>
      </c>
      <c r="BT74" s="156">
        <f t="shared" ref="BT74" si="273">SUM(BT70:BT73)</f>
        <v>28000</v>
      </c>
      <c r="BU74" s="156">
        <f t="shared" ref="BU74" si="274">SUM(BU70:BU73)</f>
        <v>32000</v>
      </c>
      <c r="BV74" s="156">
        <f t="shared" ref="BV74" si="275">SUM(BV70:BV73)</f>
        <v>36000</v>
      </c>
      <c r="BW74" s="156">
        <f t="shared" ref="BW74" si="276">SUM(BW70:BW73)</f>
        <v>40000</v>
      </c>
      <c r="BX74" s="156">
        <f t="shared" ref="BX74" si="277">SUM(BX70:BX73)</f>
        <v>44000</v>
      </c>
      <c r="BY74" s="156">
        <f t="shared" ref="BY74" si="278">SUM(BY70:BY73)</f>
        <v>48000</v>
      </c>
      <c r="BZ74" s="156"/>
      <c r="CA74" s="156"/>
      <c r="CB74" s="156"/>
      <c r="CC74" s="156">
        <f>SUM(CC70:CC73)</f>
        <v>4000</v>
      </c>
      <c r="CD74" s="156">
        <f t="shared" ref="CD74" si="279">SUM(CD70:CD73)</f>
        <v>8000</v>
      </c>
      <c r="CE74" s="156">
        <f t="shared" ref="CE74" si="280">SUM(CE70:CE73)</f>
        <v>12000</v>
      </c>
      <c r="CF74" s="156">
        <f t="shared" ref="CF74" si="281">SUM(CF70:CF73)</f>
        <v>16000</v>
      </c>
      <c r="CG74" s="156">
        <f t="shared" ref="CG74" si="282">SUM(CG70:CG73)</f>
        <v>20000</v>
      </c>
      <c r="CH74" s="156">
        <f t="shared" ref="CH74" si="283">SUM(CH70:CH73)</f>
        <v>24000</v>
      </c>
      <c r="CI74" s="156">
        <f t="shared" ref="CI74" si="284">SUM(CI70:CI73)</f>
        <v>28000</v>
      </c>
      <c r="CJ74" s="156">
        <f t="shared" ref="CJ74" si="285">SUM(CJ70:CJ73)</f>
        <v>32000</v>
      </c>
      <c r="CK74" s="156">
        <f t="shared" ref="CK74" si="286">SUM(CK70:CK73)</f>
        <v>36000</v>
      </c>
      <c r="CL74" s="156">
        <f t="shared" ref="CL74" si="287">SUM(CL70:CL73)</f>
        <v>40000</v>
      </c>
      <c r="CM74" s="156">
        <f t="shared" ref="CM74" si="288">SUM(CM70:CM73)</f>
        <v>44000</v>
      </c>
      <c r="CN74" s="156">
        <f t="shared" ref="CN74" si="289">SUM(CN70:CN73)</f>
        <v>48000</v>
      </c>
    </row>
    <row r="75" spans="1:92" s="8" customFormat="1" x14ac:dyDescent="0.35">
      <c r="C75" s="17"/>
      <c r="D75" s="17"/>
      <c r="F75" s="136"/>
      <c r="G75" s="136"/>
      <c r="H75" s="136"/>
      <c r="I75" s="136"/>
      <c r="J75" s="136"/>
      <c r="K75" s="136"/>
      <c r="L75" s="136"/>
      <c r="M75" s="136"/>
      <c r="N75" s="136"/>
      <c r="O75" s="136"/>
      <c r="P75" s="136"/>
      <c r="Q75" s="136"/>
      <c r="R75" s="136"/>
      <c r="S75" s="136"/>
      <c r="T75" s="136"/>
      <c r="U75" s="136"/>
      <c r="V75" s="136"/>
      <c r="W75" s="136"/>
      <c r="X75" s="136"/>
      <c r="Y75" s="136"/>
      <c r="Z75" s="136"/>
      <c r="AA75" s="136"/>
      <c r="AB75" s="136"/>
      <c r="AC75" s="136"/>
      <c r="AD75" s="136"/>
      <c r="AE75" s="136"/>
      <c r="AF75" s="136"/>
      <c r="AG75" s="136"/>
      <c r="AH75" s="136"/>
      <c r="AI75" s="136"/>
      <c r="AJ75" s="136"/>
      <c r="AK75" s="136"/>
      <c r="AL75" s="136"/>
      <c r="AM75" s="136"/>
      <c r="AN75" s="136"/>
      <c r="AO75" s="136"/>
      <c r="AP75" s="136"/>
      <c r="AQ75" s="136"/>
      <c r="AR75" s="136"/>
      <c r="AS75" s="136"/>
      <c r="AT75" s="136"/>
      <c r="AU75" s="136"/>
      <c r="AV75" s="136"/>
      <c r="AW75" s="136"/>
      <c r="AX75" s="136"/>
      <c r="AY75" s="136"/>
      <c r="AZ75" s="136"/>
      <c r="BA75" s="136"/>
      <c r="BB75" s="136"/>
      <c r="BC75" s="136"/>
      <c r="BD75" s="136"/>
      <c r="BE75" s="136"/>
      <c r="BF75" s="136"/>
      <c r="BG75" s="136"/>
      <c r="BH75" s="136"/>
      <c r="BI75" s="136"/>
      <c r="BJ75" s="136"/>
      <c r="BK75" s="136"/>
      <c r="BL75" s="136"/>
      <c r="BM75" s="136"/>
      <c r="BN75" s="136"/>
      <c r="BO75" s="136"/>
      <c r="BP75" s="136"/>
      <c r="BQ75" s="136"/>
      <c r="BR75" s="136"/>
      <c r="BS75" s="136"/>
      <c r="BT75" s="136"/>
      <c r="BU75" s="136"/>
      <c r="BV75" s="136"/>
      <c r="BW75" s="136"/>
      <c r="BX75" s="136"/>
      <c r="BY75" s="136"/>
      <c r="BZ75" s="136"/>
      <c r="CA75" s="136"/>
      <c r="CB75" s="136"/>
      <c r="CC75" s="136"/>
      <c r="CD75" s="136"/>
      <c r="CE75" s="136"/>
      <c r="CF75" s="136"/>
      <c r="CG75" s="136"/>
      <c r="CH75" s="136"/>
      <c r="CI75" s="136"/>
      <c r="CJ75" s="136"/>
      <c r="CK75" s="136"/>
      <c r="CL75" s="136"/>
      <c r="CM75" s="136"/>
      <c r="CN75" s="136"/>
    </row>
    <row r="76" spans="1:92" s="8" customFormat="1" x14ac:dyDescent="0.35">
      <c r="C76" s="17"/>
      <c r="D76" s="17"/>
      <c r="F76" s="136"/>
      <c r="G76" s="136"/>
      <c r="H76" s="136"/>
      <c r="I76" s="136"/>
      <c r="J76" s="136"/>
      <c r="K76" s="136"/>
      <c r="L76" s="136"/>
      <c r="M76" s="136"/>
      <c r="N76" s="136"/>
      <c r="O76" s="136"/>
      <c r="P76" s="136"/>
      <c r="Q76" s="136"/>
      <c r="R76" s="136"/>
      <c r="S76" s="136"/>
      <c r="T76" s="136"/>
      <c r="U76" s="136"/>
      <c r="V76" s="136"/>
      <c r="W76" s="136"/>
      <c r="X76" s="136"/>
      <c r="Y76" s="136"/>
      <c r="Z76" s="136"/>
      <c r="AA76" s="136"/>
      <c r="AB76" s="136"/>
      <c r="AC76" s="136"/>
      <c r="AD76" s="136"/>
      <c r="AE76" s="136"/>
      <c r="AF76" s="136"/>
      <c r="AG76" s="136"/>
      <c r="AH76" s="136"/>
      <c r="AI76" s="136"/>
      <c r="AJ76" s="136"/>
      <c r="AK76" s="136"/>
      <c r="AL76" s="136"/>
      <c r="AM76" s="136"/>
      <c r="AN76" s="136"/>
      <c r="AO76" s="136"/>
      <c r="AP76" s="136"/>
      <c r="AQ76" s="136"/>
      <c r="AR76" s="136"/>
      <c r="AS76" s="136"/>
      <c r="AT76" s="136"/>
      <c r="AU76" s="136"/>
      <c r="AV76" s="136"/>
      <c r="AW76" s="136"/>
      <c r="AX76" s="136"/>
      <c r="AY76" s="136"/>
      <c r="AZ76" s="136"/>
      <c r="BA76" s="136"/>
      <c r="BB76" s="136"/>
      <c r="BC76" s="136"/>
      <c r="BD76" s="136"/>
      <c r="BE76" s="136"/>
      <c r="BF76" s="136"/>
      <c r="BG76" s="136"/>
      <c r="BH76" s="136"/>
      <c r="BI76" s="136"/>
      <c r="BJ76" s="136"/>
      <c r="BK76" s="136"/>
      <c r="BL76" s="136"/>
      <c r="BM76" s="136"/>
      <c r="BN76" s="136"/>
      <c r="BO76" s="136"/>
      <c r="BP76" s="136"/>
      <c r="BQ76" s="136"/>
      <c r="BR76" s="136"/>
      <c r="BS76" s="136"/>
      <c r="BT76" s="136"/>
      <c r="BU76" s="136"/>
      <c r="BV76" s="136"/>
      <c r="BW76" s="136"/>
      <c r="BX76" s="136"/>
      <c r="BY76" s="136"/>
      <c r="BZ76" s="136"/>
      <c r="CA76" s="136"/>
      <c r="CB76" s="136"/>
      <c r="CC76" s="136"/>
      <c r="CD76" s="136"/>
      <c r="CE76" s="136"/>
      <c r="CF76" s="136"/>
      <c r="CG76" s="136"/>
      <c r="CH76" s="136"/>
      <c r="CI76" s="136"/>
      <c r="CJ76" s="136"/>
      <c r="CK76" s="136"/>
      <c r="CL76" s="136"/>
      <c r="CM76" s="136"/>
      <c r="CN76" s="136"/>
    </row>
    <row r="77" spans="1:92" s="8" customFormat="1" x14ac:dyDescent="0.35">
      <c r="A77" s="13" t="s">
        <v>54</v>
      </c>
      <c r="B77" s="13"/>
      <c r="C77" s="220"/>
      <c r="D77" s="220"/>
      <c r="E77" s="13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6"/>
      <c r="Q77" s="136"/>
      <c r="R77" s="136"/>
      <c r="S77" s="136"/>
      <c r="T77" s="136"/>
      <c r="U77" s="136"/>
      <c r="V77" s="136"/>
      <c r="W77" s="136"/>
      <c r="X77" s="136"/>
      <c r="Y77" s="136"/>
      <c r="Z77" s="136"/>
      <c r="AA77" s="136"/>
      <c r="AB77" s="136"/>
      <c r="AC77" s="136"/>
      <c r="AD77" s="136"/>
      <c r="AE77" s="136"/>
      <c r="AF77" s="136"/>
      <c r="AG77" s="136"/>
      <c r="AH77" s="136"/>
      <c r="AI77" s="136"/>
      <c r="AJ77" s="136"/>
      <c r="AK77" s="136"/>
      <c r="AL77" s="136"/>
      <c r="AM77" s="136"/>
      <c r="AN77" s="136"/>
      <c r="AO77" s="136"/>
      <c r="AP77" s="136"/>
      <c r="AQ77" s="136"/>
      <c r="AR77" s="136"/>
      <c r="AS77" s="136"/>
      <c r="AT77" s="136"/>
      <c r="AU77" s="136"/>
      <c r="AV77" s="136"/>
      <c r="AW77" s="136"/>
      <c r="AX77" s="136"/>
      <c r="AY77" s="136"/>
      <c r="AZ77" s="136"/>
      <c r="BA77" s="136"/>
      <c r="BB77" s="136"/>
      <c r="BC77" s="136"/>
      <c r="BD77" s="136"/>
      <c r="BE77" s="136"/>
      <c r="BF77" s="136"/>
      <c r="BG77" s="136"/>
      <c r="BH77" s="136"/>
      <c r="BI77" s="136"/>
      <c r="BJ77" s="136"/>
      <c r="BK77" s="136"/>
      <c r="BL77" s="136"/>
      <c r="BM77" s="136"/>
      <c r="BN77" s="136"/>
      <c r="BO77" s="136"/>
      <c r="BP77" s="136"/>
      <c r="BQ77" s="136"/>
      <c r="BR77" s="136"/>
      <c r="BS77" s="136"/>
      <c r="BT77" s="136"/>
      <c r="BU77" s="136"/>
      <c r="BV77" s="136"/>
      <c r="BW77" s="136"/>
      <c r="BX77" s="136"/>
      <c r="BY77" s="136"/>
      <c r="BZ77" s="136"/>
      <c r="CA77" s="136"/>
      <c r="CB77" s="136"/>
      <c r="CC77" s="136"/>
      <c r="CD77" s="136"/>
      <c r="CE77" s="136"/>
      <c r="CF77" s="136"/>
      <c r="CG77" s="136"/>
      <c r="CH77" s="136"/>
      <c r="CI77" s="136"/>
      <c r="CJ77" s="136"/>
      <c r="CK77" s="136"/>
      <c r="CL77" s="136"/>
      <c r="CM77" s="136"/>
      <c r="CN77" s="136"/>
    </row>
    <row r="78" spans="1:92" s="8" customFormat="1" x14ac:dyDescent="0.35">
      <c r="C78" s="17"/>
      <c r="D78" s="17"/>
      <c r="F78" s="136"/>
      <c r="G78" s="136"/>
      <c r="H78" s="136"/>
      <c r="I78" s="136"/>
      <c r="J78" s="136"/>
      <c r="K78" s="136"/>
      <c r="L78" s="136"/>
      <c r="M78" s="136"/>
      <c r="N78" s="136"/>
      <c r="O78" s="136"/>
      <c r="P78" s="136"/>
      <c r="Q78" s="136"/>
      <c r="R78" s="136"/>
      <c r="S78" s="136"/>
      <c r="T78" s="136"/>
      <c r="U78" s="136"/>
      <c r="V78" s="136"/>
      <c r="W78" s="136"/>
      <c r="X78" s="136"/>
      <c r="Y78" s="136"/>
      <c r="Z78" s="136"/>
      <c r="AA78" s="136"/>
      <c r="AB78" s="136"/>
      <c r="AC78" s="136"/>
      <c r="AD78" s="136"/>
      <c r="AE78" s="136"/>
      <c r="AF78" s="136"/>
      <c r="AG78" s="136"/>
      <c r="AH78" s="136"/>
      <c r="AI78" s="136"/>
      <c r="AJ78" s="136"/>
      <c r="AK78" s="136"/>
      <c r="AL78" s="136"/>
      <c r="AM78" s="136"/>
      <c r="AN78" s="136"/>
      <c r="AO78" s="136"/>
      <c r="AP78" s="136"/>
      <c r="AQ78" s="136"/>
      <c r="AR78" s="136"/>
      <c r="AS78" s="136"/>
      <c r="AT78" s="136"/>
      <c r="AU78" s="136"/>
      <c r="AV78" s="136"/>
      <c r="AW78" s="136"/>
      <c r="AX78" s="136"/>
      <c r="AY78" s="136"/>
      <c r="AZ78" s="136"/>
      <c r="BA78" s="136"/>
      <c r="BB78" s="136"/>
      <c r="BC78" s="136"/>
      <c r="BD78" s="136"/>
      <c r="BE78" s="136"/>
      <c r="BF78" s="136"/>
      <c r="BG78" s="136"/>
      <c r="BH78" s="136"/>
      <c r="BI78" s="136"/>
      <c r="BJ78" s="136"/>
      <c r="BK78" s="136"/>
      <c r="BL78" s="136"/>
      <c r="BM78" s="136"/>
      <c r="BN78" s="136"/>
      <c r="BO78" s="136"/>
      <c r="BP78" s="136"/>
      <c r="BQ78" s="136"/>
      <c r="BR78" s="136"/>
      <c r="BS78" s="136"/>
      <c r="BT78" s="136"/>
      <c r="BU78" s="136"/>
      <c r="BV78" s="136"/>
      <c r="BW78" s="136"/>
      <c r="BX78" s="136"/>
      <c r="BY78" s="136"/>
      <c r="BZ78" s="136"/>
      <c r="CA78" s="136"/>
      <c r="CB78" s="136"/>
      <c r="CC78" s="136"/>
      <c r="CD78" s="136"/>
      <c r="CE78" s="136"/>
      <c r="CF78" s="136"/>
      <c r="CG78" s="136"/>
      <c r="CH78" s="136"/>
      <c r="CI78" s="136"/>
      <c r="CJ78" s="136"/>
      <c r="CK78" s="136"/>
      <c r="CL78" s="136"/>
      <c r="CM78" s="136"/>
      <c r="CN78" s="136"/>
    </row>
    <row r="79" spans="1:92" s="8" customFormat="1" x14ac:dyDescent="0.35">
      <c r="A79" s="8" t="s">
        <v>40</v>
      </c>
      <c r="C79" s="17"/>
      <c r="D79" s="17"/>
      <c r="F79" s="136">
        <f>D83</f>
        <v>525000</v>
      </c>
      <c r="G79" s="136">
        <f t="shared" ref="G79:Q79" si="290">F83</f>
        <v>524000</v>
      </c>
      <c r="H79" s="136">
        <f t="shared" si="290"/>
        <v>533000</v>
      </c>
      <c r="I79" s="136">
        <f t="shared" si="290"/>
        <v>532000</v>
      </c>
      <c r="J79" s="136">
        <f t="shared" si="290"/>
        <v>531000</v>
      </c>
      <c r="K79" s="136">
        <f t="shared" si="290"/>
        <v>530000</v>
      </c>
      <c r="L79" s="136">
        <f t="shared" si="290"/>
        <v>529000</v>
      </c>
      <c r="M79" s="136">
        <f t="shared" si="290"/>
        <v>528000</v>
      </c>
      <c r="N79" s="136">
        <f t="shared" si="290"/>
        <v>527000</v>
      </c>
      <c r="O79" s="136">
        <f t="shared" si="290"/>
        <v>536000</v>
      </c>
      <c r="P79" s="136">
        <f t="shared" si="290"/>
        <v>535000</v>
      </c>
      <c r="Q79" s="136">
        <f t="shared" si="290"/>
        <v>534000</v>
      </c>
      <c r="R79" s="136"/>
      <c r="S79" s="136"/>
      <c r="T79" s="136"/>
      <c r="U79" s="136">
        <f>S83</f>
        <v>0</v>
      </c>
      <c r="V79" s="136">
        <f t="shared" ref="V79" si="291">U83</f>
        <v>-1000</v>
      </c>
      <c r="W79" s="136">
        <f t="shared" ref="W79" si="292">V83</f>
        <v>8000</v>
      </c>
      <c r="X79" s="136">
        <f t="shared" ref="X79" si="293">W83</f>
        <v>7000</v>
      </c>
      <c r="Y79" s="136">
        <f t="shared" ref="Y79" si="294">X83</f>
        <v>6000</v>
      </c>
      <c r="Z79" s="136">
        <f t="shared" ref="Z79" si="295">Y83</f>
        <v>5000</v>
      </c>
      <c r="AA79" s="136">
        <f t="shared" ref="AA79" si="296">Z83</f>
        <v>4000</v>
      </c>
      <c r="AB79" s="136">
        <f t="shared" ref="AB79" si="297">AA83</f>
        <v>3000</v>
      </c>
      <c r="AC79" s="136">
        <f t="shared" ref="AC79" si="298">AB83</f>
        <v>2000</v>
      </c>
      <c r="AD79" s="136">
        <f t="shared" ref="AD79" si="299">AC83</f>
        <v>11000</v>
      </c>
      <c r="AE79" s="136">
        <f t="shared" ref="AE79" si="300">AD83</f>
        <v>10000</v>
      </c>
      <c r="AF79" s="136">
        <f t="shared" ref="AF79" si="301">AE83</f>
        <v>9000</v>
      </c>
      <c r="AG79" s="136"/>
      <c r="AH79" s="136"/>
      <c r="AI79" s="136"/>
      <c r="AJ79" s="136">
        <f>AH83</f>
        <v>0</v>
      </c>
      <c r="AK79" s="136">
        <f t="shared" ref="AK79" si="302">AJ83</f>
        <v>-1000</v>
      </c>
      <c r="AL79" s="136">
        <f t="shared" ref="AL79" si="303">AK83</f>
        <v>8000</v>
      </c>
      <c r="AM79" s="136">
        <f t="shared" ref="AM79" si="304">AL83</f>
        <v>7000</v>
      </c>
      <c r="AN79" s="136">
        <f t="shared" ref="AN79" si="305">AM83</f>
        <v>6000</v>
      </c>
      <c r="AO79" s="136">
        <f t="shared" ref="AO79" si="306">AN83</f>
        <v>5000</v>
      </c>
      <c r="AP79" s="136">
        <f t="shared" ref="AP79" si="307">AO83</f>
        <v>4000</v>
      </c>
      <c r="AQ79" s="136">
        <f t="shared" ref="AQ79" si="308">AP83</f>
        <v>3000</v>
      </c>
      <c r="AR79" s="136">
        <f t="shared" ref="AR79" si="309">AQ83</f>
        <v>2000</v>
      </c>
      <c r="AS79" s="136">
        <f t="shared" ref="AS79" si="310">AR83</f>
        <v>11000</v>
      </c>
      <c r="AT79" s="136">
        <f t="shared" ref="AT79" si="311">AS83</f>
        <v>10000</v>
      </c>
      <c r="AU79" s="136">
        <f t="shared" ref="AU79" si="312">AT83</f>
        <v>9000</v>
      </c>
      <c r="AV79" s="136"/>
      <c r="AW79" s="136"/>
      <c r="AX79" s="136"/>
      <c r="AY79" s="136">
        <f>AW83</f>
        <v>0</v>
      </c>
      <c r="AZ79" s="136">
        <f t="shared" ref="AZ79" si="313">AY83</f>
        <v>-1000</v>
      </c>
      <c r="BA79" s="136">
        <f t="shared" ref="BA79" si="314">AZ83</f>
        <v>8000</v>
      </c>
      <c r="BB79" s="136">
        <f t="shared" ref="BB79" si="315">BA83</f>
        <v>7000</v>
      </c>
      <c r="BC79" s="136">
        <f t="shared" ref="BC79" si="316">BB83</f>
        <v>6000</v>
      </c>
      <c r="BD79" s="136">
        <f t="shared" ref="BD79" si="317">BC83</f>
        <v>5000</v>
      </c>
      <c r="BE79" s="136">
        <f t="shared" ref="BE79" si="318">BD83</f>
        <v>4000</v>
      </c>
      <c r="BF79" s="136">
        <f t="shared" ref="BF79" si="319">BE83</f>
        <v>3000</v>
      </c>
      <c r="BG79" s="136">
        <f t="shared" ref="BG79" si="320">BF83</f>
        <v>2000</v>
      </c>
      <c r="BH79" s="136">
        <f t="shared" ref="BH79" si="321">BG83</f>
        <v>11000</v>
      </c>
      <c r="BI79" s="136">
        <f t="shared" ref="BI79" si="322">BH83</f>
        <v>10000</v>
      </c>
      <c r="BJ79" s="136">
        <f t="shared" ref="BJ79" si="323">BI83</f>
        <v>9000</v>
      </c>
      <c r="BK79" s="136"/>
      <c r="BL79" s="136"/>
      <c r="BM79" s="136"/>
      <c r="BN79" s="136">
        <f>BL83</f>
        <v>0</v>
      </c>
      <c r="BO79" s="136">
        <f t="shared" ref="BO79" si="324">BN83</f>
        <v>-1000</v>
      </c>
      <c r="BP79" s="136">
        <f t="shared" ref="BP79" si="325">BO83</f>
        <v>8000</v>
      </c>
      <c r="BQ79" s="136">
        <f t="shared" ref="BQ79" si="326">BP83</f>
        <v>7000</v>
      </c>
      <c r="BR79" s="136">
        <f t="shared" ref="BR79" si="327">BQ83</f>
        <v>6000</v>
      </c>
      <c r="BS79" s="136">
        <f t="shared" ref="BS79" si="328">BR83</f>
        <v>5000</v>
      </c>
      <c r="BT79" s="136">
        <f t="shared" ref="BT79" si="329">BS83</f>
        <v>4000</v>
      </c>
      <c r="BU79" s="136">
        <f t="shared" ref="BU79" si="330">BT83</f>
        <v>3000</v>
      </c>
      <c r="BV79" s="136">
        <f t="shared" ref="BV79" si="331">BU83</f>
        <v>2000</v>
      </c>
      <c r="BW79" s="136">
        <f t="shared" ref="BW79" si="332">BV83</f>
        <v>11000</v>
      </c>
      <c r="BX79" s="136">
        <f t="shared" ref="BX79" si="333">BW83</f>
        <v>10000</v>
      </c>
      <c r="BY79" s="136">
        <f t="shared" ref="BY79" si="334">BX83</f>
        <v>9000</v>
      </c>
      <c r="BZ79" s="136"/>
      <c r="CA79" s="136"/>
      <c r="CB79" s="136"/>
      <c r="CC79" s="136">
        <f>CA83</f>
        <v>0</v>
      </c>
      <c r="CD79" s="136">
        <f t="shared" ref="CD79" si="335">CC83</f>
        <v>-1000</v>
      </c>
      <c r="CE79" s="136">
        <f t="shared" ref="CE79" si="336">CD83</f>
        <v>8000</v>
      </c>
      <c r="CF79" s="136">
        <f t="shared" ref="CF79" si="337">CE83</f>
        <v>7000</v>
      </c>
      <c r="CG79" s="136">
        <f t="shared" ref="CG79" si="338">CF83</f>
        <v>6000</v>
      </c>
      <c r="CH79" s="136">
        <f t="shared" ref="CH79" si="339">CG83</f>
        <v>5000</v>
      </c>
      <c r="CI79" s="136">
        <f t="shared" ref="CI79" si="340">CH83</f>
        <v>4000</v>
      </c>
      <c r="CJ79" s="136">
        <f t="shared" ref="CJ79" si="341">CI83</f>
        <v>3000</v>
      </c>
      <c r="CK79" s="136">
        <f t="shared" ref="CK79" si="342">CJ83</f>
        <v>2000</v>
      </c>
      <c r="CL79" s="136">
        <f t="shared" ref="CL79" si="343">CK83</f>
        <v>11000</v>
      </c>
      <c r="CM79" s="136">
        <f t="shared" ref="CM79" si="344">CL83</f>
        <v>10000</v>
      </c>
      <c r="CN79" s="136">
        <f t="shared" ref="CN79" si="345">CM83</f>
        <v>9000</v>
      </c>
    </row>
    <row r="80" spans="1:92" s="8" customFormat="1" x14ac:dyDescent="0.35">
      <c r="A80" s="8" t="s">
        <v>45</v>
      </c>
      <c r="C80" s="17"/>
      <c r="D80" s="17"/>
      <c r="F80" s="136">
        <v>0</v>
      </c>
      <c r="G80" s="136">
        <v>10000</v>
      </c>
      <c r="H80" s="136">
        <v>0</v>
      </c>
      <c r="I80" s="136">
        <v>0</v>
      </c>
      <c r="J80" s="136">
        <v>0</v>
      </c>
      <c r="K80" s="136">
        <v>0</v>
      </c>
      <c r="L80" s="136">
        <v>0</v>
      </c>
      <c r="M80" s="136">
        <v>0</v>
      </c>
      <c r="N80" s="136">
        <v>10000</v>
      </c>
      <c r="O80" s="136">
        <v>0</v>
      </c>
      <c r="P80" s="136">
        <v>0</v>
      </c>
      <c r="Q80" s="136">
        <v>0</v>
      </c>
      <c r="R80" s="136"/>
      <c r="S80" s="136"/>
      <c r="T80" s="136"/>
      <c r="U80" s="136">
        <v>0</v>
      </c>
      <c r="V80" s="136">
        <v>10000</v>
      </c>
      <c r="W80" s="136">
        <v>0</v>
      </c>
      <c r="X80" s="136">
        <v>0</v>
      </c>
      <c r="Y80" s="136">
        <v>0</v>
      </c>
      <c r="Z80" s="136">
        <v>0</v>
      </c>
      <c r="AA80" s="136">
        <v>0</v>
      </c>
      <c r="AB80" s="136">
        <v>0</v>
      </c>
      <c r="AC80" s="136">
        <v>10000</v>
      </c>
      <c r="AD80" s="136">
        <v>0</v>
      </c>
      <c r="AE80" s="136">
        <v>0</v>
      </c>
      <c r="AF80" s="136">
        <v>0</v>
      </c>
      <c r="AG80" s="136"/>
      <c r="AH80" s="136"/>
      <c r="AI80" s="136"/>
      <c r="AJ80" s="136">
        <v>0</v>
      </c>
      <c r="AK80" s="136">
        <v>10000</v>
      </c>
      <c r="AL80" s="136">
        <v>0</v>
      </c>
      <c r="AM80" s="136">
        <v>0</v>
      </c>
      <c r="AN80" s="136">
        <v>0</v>
      </c>
      <c r="AO80" s="136">
        <v>0</v>
      </c>
      <c r="AP80" s="136">
        <v>0</v>
      </c>
      <c r="AQ80" s="136">
        <v>0</v>
      </c>
      <c r="AR80" s="136">
        <v>10000</v>
      </c>
      <c r="AS80" s="136">
        <v>0</v>
      </c>
      <c r="AT80" s="136">
        <v>0</v>
      </c>
      <c r="AU80" s="136">
        <v>0</v>
      </c>
      <c r="AV80" s="136"/>
      <c r="AW80" s="136"/>
      <c r="AX80" s="136"/>
      <c r="AY80" s="136">
        <v>0</v>
      </c>
      <c r="AZ80" s="136">
        <v>10000</v>
      </c>
      <c r="BA80" s="136">
        <v>0</v>
      </c>
      <c r="BB80" s="136">
        <v>0</v>
      </c>
      <c r="BC80" s="136">
        <v>0</v>
      </c>
      <c r="BD80" s="136">
        <v>0</v>
      </c>
      <c r="BE80" s="136">
        <v>0</v>
      </c>
      <c r="BF80" s="136">
        <v>0</v>
      </c>
      <c r="BG80" s="136">
        <v>10000</v>
      </c>
      <c r="BH80" s="136">
        <v>0</v>
      </c>
      <c r="BI80" s="136">
        <v>0</v>
      </c>
      <c r="BJ80" s="136">
        <v>0</v>
      </c>
      <c r="BK80" s="136"/>
      <c r="BL80" s="136"/>
      <c r="BM80" s="136"/>
      <c r="BN80" s="136">
        <v>0</v>
      </c>
      <c r="BO80" s="136">
        <v>10000</v>
      </c>
      <c r="BP80" s="136">
        <v>0</v>
      </c>
      <c r="BQ80" s="136">
        <v>0</v>
      </c>
      <c r="BR80" s="136">
        <v>0</v>
      </c>
      <c r="BS80" s="136">
        <v>0</v>
      </c>
      <c r="BT80" s="136">
        <v>0</v>
      </c>
      <c r="BU80" s="136">
        <v>0</v>
      </c>
      <c r="BV80" s="136">
        <v>10000</v>
      </c>
      <c r="BW80" s="136">
        <v>0</v>
      </c>
      <c r="BX80" s="136">
        <v>0</v>
      </c>
      <c r="BY80" s="136">
        <v>0</v>
      </c>
      <c r="BZ80" s="136"/>
      <c r="CA80" s="136"/>
      <c r="CB80" s="136"/>
      <c r="CC80" s="136">
        <v>0</v>
      </c>
      <c r="CD80" s="136">
        <v>10000</v>
      </c>
      <c r="CE80" s="136">
        <v>0</v>
      </c>
      <c r="CF80" s="136">
        <v>0</v>
      </c>
      <c r="CG80" s="136">
        <v>0</v>
      </c>
      <c r="CH80" s="136">
        <v>0</v>
      </c>
      <c r="CI80" s="136">
        <v>0</v>
      </c>
      <c r="CJ80" s="136">
        <v>0</v>
      </c>
      <c r="CK80" s="136">
        <v>10000</v>
      </c>
      <c r="CL80" s="136">
        <v>0</v>
      </c>
      <c r="CM80" s="136">
        <v>0</v>
      </c>
      <c r="CN80" s="136">
        <v>0</v>
      </c>
    </row>
    <row r="81" spans="1:92" s="11" customFormat="1" x14ac:dyDescent="0.35">
      <c r="A81" s="11" t="s">
        <v>46</v>
      </c>
      <c r="C81" s="120"/>
      <c r="D81" s="120"/>
      <c r="F81" s="155">
        <v>-1000</v>
      </c>
      <c r="G81" s="155">
        <v>-1000</v>
      </c>
      <c r="H81" s="155">
        <v>-1000</v>
      </c>
      <c r="I81" s="155">
        <v>-1000</v>
      </c>
      <c r="J81" s="155">
        <v>-1000</v>
      </c>
      <c r="K81" s="155">
        <v>-1000</v>
      </c>
      <c r="L81" s="155">
        <v>-1000</v>
      </c>
      <c r="M81" s="155">
        <v>-1000</v>
      </c>
      <c r="N81" s="155">
        <v>-1000</v>
      </c>
      <c r="O81" s="155">
        <v>-1000</v>
      </c>
      <c r="P81" s="155">
        <v>-1000</v>
      </c>
      <c r="Q81" s="155">
        <v>-1000</v>
      </c>
      <c r="R81" s="155"/>
      <c r="S81" s="155"/>
      <c r="T81" s="155"/>
      <c r="U81" s="155">
        <v>-1000</v>
      </c>
      <c r="V81" s="155">
        <v>-1000</v>
      </c>
      <c r="W81" s="155">
        <v>-1000</v>
      </c>
      <c r="X81" s="155">
        <v>-1000</v>
      </c>
      <c r="Y81" s="155">
        <v>-1000</v>
      </c>
      <c r="Z81" s="155">
        <v>-1000</v>
      </c>
      <c r="AA81" s="155">
        <v>-1000</v>
      </c>
      <c r="AB81" s="155">
        <v>-1000</v>
      </c>
      <c r="AC81" s="155">
        <v>-1000</v>
      </c>
      <c r="AD81" s="155">
        <v>-1000</v>
      </c>
      <c r="AE81" s="155">
        <v>-1000</v>
      </c>
      <c r="AF81" s="155">
        <v>-1000</v>
      </c>
      <c r="AG81" s="155"/>
      <c r="AH81" s="155"/>
      <c r="AI81" s="155"/>
      <c r="AJ81" s="155">
        <v>-1000</v>
      </c>
      <c r="AK81" s="155">
        <v>-1000</v>
      </c>
      <c r="AL81" s="155">
        <v>-1000</v>
      </c>
      <c r="AM81" s="155">
        <v>-1000</v>
      </c>
      <c r="AN81" s="155">
        <v>-1000</v>
      </c>
      <c r="AO81" s="155">
        <v>-1000</v>
      </c>
      <c r="AP81" s="155">
        <v>-1000</v>
      </c>
      <c r="AQ81" s="155">
        <v>-1000</v>
      </c>
      <c r="AR81" s="155">
        <v>-1000</v>
      </c>
      <c r="AS81" s="155">
        <v>-1000</v>
      </c>
      <c r="AT81" s="155">
        <v>-1000</v>
      </c>
      <c r="AU81" s="155">
        <v>-1000</v>
      </c>
      <c r="AV81" s="155"/>
      <c r="AW81" s="155"/>
      <c r="AX81" s="155"/>
      <c r="AY81" s="155">
        <v>-1000</v>
      </c>
      <c r="AZ81" s="155">
        <v>-1000</v>
      </c>
      <c r="BA81" s="155">
        <v>-1000</v>
      </c>
      <c r="BB81" s="155">
        <v>-1000</v>
      </c>
      <c r="BC81" s="155">
        <v>-1000</v>
      </c>
      <c r="BD81" s="155">
        <v>-1000</v>
      </c>
      <c r="BE81" s="155">
        <v>-1000</v>
      </c>
      <c r="BF81" s="155">
        <v>-1000</v>
      </c>
      <c r="BG81" s="155">
        <v>-1000</v>
      </c>
      <c r="BH81" s="155">
        <v>-1000</v>
      </c>
      <c r="BI81" s="155">
        <v>-1000</v>
      </c>
      <c r="BJ81" s="155">
        <v>-1000</v>
      </c>
      <c r="BK81" s="155"/>
      <c r="BL81" s="155"/>
      <c r="BM81" s="155"/>
      <c r="BN81" s="155">
        <v>-1000</v>
      </c>
      <c r="BO81" s="155">
        <v>-1000</v>
      </c>
      <c r="BP81" s="155">
        <v>-1000</v>
      </c>
      <c r="BQ81" s="155">
        <v>-1000</v>
      </c>
      <c r="BR81" s="155">
        <v>-1000</v>
      </c>
      <c r="BS81" s="155">
        <v>-1000</v>
      </c>
      <c r="BT81" s="155">
        <v>-1000</v>
      </c>
      <c r="BU81" s="155">
        <v>-1000</v>
      </c>
      <c r="BV81" s="155">
        <v>-1000</v>
      </c>
      <c r="BW81" s="155">
        <v>-1000</v>
      </c>
      <c r="BX81" s="155">
        <v>-1000</v>
      </c>
      <c r="BY81" s="155">
        <v>-1000</v>
      </c>
      <c r="BZ81" s="155"/>
      <c r="CA81" s="155"/>
      <c r="CB81" s="155"/>
      <c r="CC81" s="155">
        <v>-1000</v>
      </c>
      <c r="CD81" s="155">
        <v>-1000</v>
      </c>
      <c r="CE81" s="155">
        <v>-1000</v>
      </c>
      <c r="CF81" s="155">
        <v>-1000</v>
      </c>
      <c r="CG81" s="155">
        <v>-1000</v>
      </c>
      <c r="CH81" s="155">
        <v>-1000</v>
      </c>
      <c r="CI81" s="155">
        <v>-1000</v>
      </c>
      <c r="CJ81" s="155">
        <v>-1000</v>
      </c>
      <c r="CK81" s="155">
        <v>-1000</v>
      </c>
      <c r="CL81" s="155">
        <v>-1000</v>
      </c>
      <c r="CM81" s="155">
        <v>-1000</v>
      </c>
      <c r="CN81" s="155">
        <v>-1000</v>
      </c>
    </row>
    <row r="82" spans="1:92" s="8" customFormat="1" x14ac:dyDescent="0.35">
      <c r="C82" s="17"/>
      <c r="D82" s="17"/>
      <c r="F82" s="136"/>
      <c r="G82" s="136"/>
      <c r="H82" s="136"/>
      <c r="I82" s="136"/>
      <c r="J82" s="136"/>
      <c r="K82" s="136"/>
      <c r="L82" s="136"/>
      <c r="M82" s="136"/>
      <c r="N82" s="136"/>
      <c r="O82" s="136"/>
      <c r="P82" s="136"/>
      <c r="Q82" s="136"/>
      <c r="R82" s="136"/>
      <c r="S82" s="136"/>
      <c r="T82" s="136"/>
      <c r="U82" s="136"/>
      <c r="V82" s="136"/>
      <c r="W82" s="136"/>
      <c r="X82" s="136"/>
      <c r="Y82" s="136"/>
      <c r="Z82" s="136"/>
      <c r="AA82" s="136"/>
      <c r="AB82" s="136"/>
      <c r="AC82" s="136"/>
      <c r="AD82" s="136"/>
      <c r="AE82" s="136"/>
      <c r="AF82" s="136"/>
      <c r="AG82" s="136"/>
      <c r="AH82" s="136"/>
      <c r="AI82" s="136"/>
      <c r="AJ82" s="136"/>
      <c r="AK82" s="136"/>
      <c r="AL82" s="136"/>
      <c r="AM82" s="136"/>
      <c r="AN82" s="136"/>
      <c r="AO82" s="136"/>
      <c r="AP82" s="136"/>
      <c r="AQ82" s="136"/>
      <c r="AR82" s="136"/>
      <c r="AS82" s="136"/>
      <c r="AT82" s="136"/>
      <c r="AU82" s="136"/>
      <c r="AV82" s="136"/>
      <c r="AW82" s="136"/>
      <c r="AX82" s="136"/>
      <c r="AY82" s="136"/>
      <c r="AZ82" s="136"/>
      <c r="BA82" s="136"/>
      <c r="BB82" s="136"/>
      <c r="BC82" s="136"/>
      <c r="BD82" s="136"/>
      <c r="BE82" s="136"/>
      <c r="BF82" s="136"/>
      <c r="BG82" s="136"/>
      <c r="BH82" s="136"/>
      <c r="BI82" s="136"/>
      <c r="BJ82" s="136"/>
      <c r="BK82" s="136"/>
      <c r="BL82" s="136"/>
      <c r="BM82" s="136"/>
      <c r="BN82" s="136"/>
      <c r="BO82" s="136"/>
      <c r="BP82" s="136"/>
      <c r="BQ82" s="136"/>
      <c r="BR82" s="136"/>
      <c r="BS82" s="136"/>
      <c r="BT82" s="136"/>
      <c r="BU82" s="136"/>
      <c r="BV82" s="136"/>
      <c r="BW82" s="136"/>
      <c r="BX82" s="136"/>
      <c r="BY82" s="136"/>
      <c r="BZ82" s="136"/>
      <c r="CA82" s="136"/>
      <c r="CB82" s="136"/>
      <c r="CC82" s="136"/>
      <c r="CD82" s="136"/>
      <c r="CE82" s="136"/>
      <c r="CF82" s="136"/>
      <c r="CG82" s="136"/>
      <c r="CH82" s="136"/>
      <c r="CI82" s="136"/>
      <c r="CJ82" s="136"/>
      <c r="CK82" s="136"/>
      <c r="CL82" s="136"/>
      <c r="CM82" s="136"/>
      <c r="CN82" s="136"/>
    </row>
    <row r="83" spans="1:92" s="15" customFormat="1" thickBot="1" x14ac:dyDescent="0.35">
      <c r="A83" s="15" t="s">
        <v>47</v>
      </c>
      <c r="C83" s="79">
        <v>500000</v>
      </c>
      <c r="D83" s="79">
        <v>525000</v>
      </c>
      <c r="F83" s="156">
        <f>SUM(F79:F82)</f>
        <v>524000</v>
      </c>
      <c r="G83" s="156">
        <f t="shared" ref="G83" si="346">SUM(G79:G82)</f>
        <v>533000</v>
      </c>
      <c r="H83" s="156">
        <f t="shared" ref="H83" si="347">SUM(H79:H82)</f>
        <v>532000</v>
      </c>
      <c r="I83" s="156">
        <f t="shared" ref="I83" si="348">SUM(I79:I82)</f>
        <v>531000</v>
      </c>
      <c r="J83" s="156">
        <f t="shared" ref="J83" si="349">SUM(J79:J82)</f>
        <v>530000</v>
      </c>
      <c r="K83" s="156">
        <f t="shared" ref="K83" si="350">SUM(K79:K82)</f>
        <v>529000</v>
      </c>
      <c r="L83" s="156">
        <f t="shared" ref="L83" si="351">SUM(L79:L82)</f>
        <v>528000</v>
      </c>
      <c r="M83" s="156">
        <f t="shared" ref="M83" si="352">SUM(M79:M82)</f>
        <v>527000</v>
      </c>
      <c r="N83" s="156">
        <f t="shared" ref="N83" si="353">SUM(N79:N82)</f>
        <v>536000</v>
      </c>
      <c r="O83" s="156">
        <f t="shared" ref="O83" si="354">SUM(O79:O82)</f>
        <v>535000</v>
      </c>
      <c r="P83" s="156">
        <f t="shared" ref="P83:Q83" si="355">SUM(P79:P82)</f>
        <v>534000</v>
      </c>
      <c r="Q83" s="156">
        <f t="shared" si="355"/>
        <v>533000</v>
      </c>
      <c r="R83" s="156"/>
      <c r="S83" s="156"/>
      <c r="T83" s="156"/>
      <c r="U83" s="156">
        <f>SUM(U79:U82)</f>
        <v>-1000</v>
      </c>
      <c r="V83" s="156">
        <f t="shared" ref="V83" si="356">SUM(V79:V82)</f>
        <v>8000</v>
      </c>
      <c r="W83" s="156">
        <f t="shared" ref="W83" si="357">SUM(W79:W82)</f>
        <v>7000</v>
      </c>
      <c r="X83" s="156">
        <f t="shared" ref="X83" si="358">SUM(X79:X82)</f>
        <v>6000</v>
      </c>
      <c r="Y83" s="156">
        <f t="shared" ref="Y83" si="359">SUM(Y79:Y82)</f>
        <v>5000</v>
      </c>
      <c r="Z83" s="156">
        <f t="shared" ref="Z83" si="360">SUM(Z79:Z82)</f>
        <v>4000</v>
      </c>
      <c r="AA83" s="156">
        <f t="shared" ref="AA83" si="361">SUM(AA79:AA82)</f>
        <v>3000</v>
      </c>
      <c r="AB83" s="156">
        <f t="shared" ref="AB83" si="362">SUM(AB79:AB82)</f>
        <v>2000</v>
      </c>
      <c r="AC83" s="156">
        <f t="shared" ref="AC83" si="363">SUM(AC79:AC82)</f>
        <v>11000</v>
      </c>
      <c r="AD83" s="156">
        <f t="shared" ref="AD83" si="364">SUM(AD79:AD82)</f>
        <v>10000</v>
      </c>
      <c r="AE83" s="156">
        <f t="shared" ref="AE83" si="365">SUM(AE79:AE82)</f>
        <v>9000</v>
      </c>
      <c r="AF83" s="156">
        <f t="shared" ref="AF83" si="366">SUM(AF79:AF82)</f>
        <v>8000</v>
      </c>
      <c r="AG83" s="156"/>
      <c r="AH83" s="156"/>
      <c r="AI83" s="156"/>
      <c r="AJ83" s="156">
        <f>SUM(AJ79:AJ82)</f>
        <v>-1000</v>
      </c>
      <c r="AK83" s="156">
        <f t="shared" ref="AK83" si="367">SUM(AK79:AK82)</f>
        <v>8000</v>
      </c>
      <c r="AL83" s="156">
        <f t="shared" ref="AL83" si="368">SUM(AL79:AL82)</f>
        <v>7000</v>
      </c>
      <c r="AM83" s="156">
        <f t="shared" ref="AM83" si="369">SUM(AM79:AM82)</f>
        <v>6000</v>
      </c>
      <c r="AN83" s="156">
        <f t="shared" ref="AN83" si="370">SUM(AN79:AN82)</f>
        <v>5000</v>
      </c>
      <c r="AO83" s="156">
        <f t="shared" ref="AO83" si="371">SUM(AO79:AO82)</f>
        <v>4000</v>
      </c>
      <c r="AP83" s="156">
        <f t="shared" ref="AP83" si="372">SUM(AP79:AP82)</f>
        <v>3000</v>
      </c>
      <c r="AQ83" s="156">
        <f t="shared" ref="AQ83" si="373">SUM(AQ79:AQ82)</f>
        <v>2000</v>
      </c>
      <c r="AR83" s="156">
        <f t="shared" ref="AR83" si="374">SUM(AR79:AR82)</f>
        <v>11000</v>
      </c>
      <c r="AS83" s="156">
        <f t="shared" ref="AS83" si="375">SUM(AS79:AS82)</f>
        <v>10000</v>
      </c>
      <c r="AT83" s="156">
        <f t="shared" ref="AT83" si="376">SUM(AT79:AT82)</f>
        <v>9000</v>
      </c>
      <c r="AU83" s="156">
        <f t="shared" ref="AU83" si="377">SUM(AU79:AU82)</f>
        <v>8000</v>
      </c>
      <c r="AV83" s="156"/>
      <c r="AW83" s="156"/>
      <c r="AX83" s="156"/>
      <c r="AY83" s="156">
        <f>SUM(AY79:AY82)</f>
        <v>-1000</v>
      </c>
      <c r="AZ83" s="156">
        <f t="shared" ref="AZ83" si="378">SUM(AZ79:AZ82)</f>
        <v>8000</v>
      </c>
      <c r="BA83" s="156">
        <f t="shared" ref="BA83" si="379">SUM(BA79:BA82)</f>
        <v>7000</v>
      </c>
      <c r="BB83" s="156">
        <f t="shared" ref="BB83" si="380">SUM(BB79:BB82)</f>
        <v>6000</v>
      </c>
      <c r="BC83" s="156">
        <f t="shared" ref="BC83" si="381">SUM(BC79:BC82)</f>
        <v>5000</v>
      </c>
      <c r="BD83" s="156">
        <f t="shared" ref="BD83" si="382">SUM(BD79:BD82)</f>
        <v>4000</v>
      </c>
      <c r="BE83" s="156">
        <f t="shared" ref="BE83" si="383">SUM(BE79:BE82)</f>
        <v>3000</v>
      </c>
      <c r="BF83" s="156">
        <f t="shared" ref="BF83" si="384">SUM(BF79:BF82)</f>
        <v>2000</v>
      </c>
      <c r="BG83" s="156">
        <f t="shared" ref="BG83" si="385">SUM(BG79:BG82)</f>
        <v>11000</v>
      </c>
      <c r="BH83" s="156">
        <f t="shared" ref="BH83" si="386">SUM(BH79:BH82)</f>
        <v>10000</v>
      </c>
      <c r="BI83" s="156">
        <f t="shared" ref="BI83" si="387">SUM(BI79:BI82)</f>
        <v>9000</v>
      </c>
      <c r="BJ83" s="156">
        <f t="shared" ref="BJ83" si="388">SUM(BJ79:BJ82)</f>
        <v>8000</v>
      </c>
      <c r="BK83" s="156"/>
      <c r="BL83" s="156"/>
      <c r="BM83" s="156"/>
      <c r="BN83" s="156">
        <f>SUM(BN79:BN82)</f>
        <v>-1000</v>
      </c>
      <c r="BO83" s="156">
        <f t="shared" ref="BO83" si="389">SUM(BO79:BO82)</f>
        <v>8000</v>
      </c>
      <c r="BP83" s="156">
        <f t="shared" ref="BP83" si="390">SUM(BP79:BP82)</f>
        <v>7000</v>
      </c>
      <c r="BQ83" s="156">
        <f t="shared" ref="BQ83" si="391">SUM(BQ79:BQ82)</f>
        <v>6000</v>
      </c>
      <c r="BR83" s="156">
        <f t="shared" ref="BR83" si="392">SUM(BR79:BR82)</f>
        <v>5000</v>
      </c>
      <c r="BS83" s="156">
        <f t="shared" ref="BS83" si="393">SUM(BS79:BS82)</f>
        <v>4000</v>
      </c>
      <c r="BT83" s="156">
        <f t="shared" ref="BT83" si="394">SUM(BT79:BT82)</f>
        <v>3000</v>
      </c>
      <c r="BU83" s="156">
        <f t="shared" ref="BU83" si="395">SUM(BU79:BU82)</f>
        <v>2000</v>
      </c>
      <c r="BV83" s="156">
        <f t="shared" ref="BV83" si="396">SUM(BV79:BV82)</f>
        <v>11000</v>
      </c>
      <c r="BW83" s="156">
        <f t="shared" ref="BW83" si="397">SUM(BW79:BW82)</f>
        <v>10000</v>
      </c>
      <c r="BX83" s="156">
        <f t="shared" ref="BX83" si="398">SUM(BX79:BX82)</f>
        <v>9000</v>
      </c>
      <c r="BY83" s="156">
        <f t="shared" ref="BY83" si="399">SUM(BY79:BY82)</f>
        <v>8000</v>
      </c>
      <c r="BZ83" s="156"/>
      <c r="CA83" s="156"/>
      <c r="CB83" s="156"/>
      <c r="CC83" s="156">
        <f>SUM(CC79:CC82)</f>
        <v>-1000</v>
      </c>
      <c r="CD83" s="156">
        <f t="shared" ref="CD83" si="400">SUM(CD79:CD82)</f>
        <v>8000</v>
      </c>
      <c r="CE83" s="156">
        <f t="shared" ref="CE83" si="401">SUM(CE79:CE82)</f>
        <v>7000</v>
      </c>
      <c r="CF83" s="156">
        <f t="shared" ref="CF83" si="402">SUM(CF79:CF82)</f>
        <v>6000</v>
      </c>
      <c r="CG83" s="156">
        <f t="shared" ref="CG83" si="403">SUM(CG79:CG82)</f>
        <v>5000</v>
      </c>
      <c r="CH83" s="156">
        <f t="shared" ref="CH83" si="404">SUM(CH79:CH82)</f>
        <v>4000</v>
      </c>
      <c r="CI83" s="156">
        <f t="shared" ref="CI83" si="405">SUM(CI79:CI82)</f>
        <v>3000</v>
      </c>
      <c r="CJ83" s="156">
        <f t="shared" ref="CJ83" si="406">SUM(CJ79:CJ82)</f>
        <v>2000</v>
      </c>
      <c r="CK83" s="156">
        <f t="shared" ref="CK83" si="407">SUM(CK79:CK82)</f>
        <v>11000</v>
      </c>
      <c r="CL83" s="156">
        <f t="shared" ref="CL83" si="408">SUM(CL79:CL82)</f>
        <v>10000</v>
      </c>
      <c r="CM83" s="156">
        <f t="shared" ref="CM83" si="409">SUM(CM79:CM82)</f>
        <v>9000</v>
      </c>
      <c r="CN83" s="156">
        <f t="shared" ref="CN83" si="410">SUM(CN79:CN82)</f>
        <v>8000</v>
      </c>
    </row>
    <row r="84" spans="1:92" s="9" customFormat="1" ht="15" x14ac:dyDescent="0.3">
      <c r="C84" s="203"/>
      <c r="D84" s="203"/>
      <c r="F84" s="157"/>
      <c r="G84" s="157"/>
      <c r="H84" s="157"/>
      <c r="I84" s="157"/>
      <c r="J84" s="157"/>
      <c r="K84" s="157"/>
      <c r="L84" s="157"/>
      <c r="M84" s="157"/>
      <c r="N84" s="157"/>
      <c r="O84" s="157"/>
      <c r="P84" s="157"/>
      <c r="Q84" s="157"/>
      <c r="R84" s="157"/>
      <c r="S84" s="157"/>
      <c r="T84" s="157"/>
      <c r="U84" s="157"/>
      <c r="V84" s="157"/>
      <c r="W84" s="157"/>
      <c r="X84" s="157"/>
      <c r="Y84" s="157"/>
      <c r="Z84" s="157"/>
      <c r="AA84" s="157"/>
      <c r="AB84" s="157"/>
      <c r="AC84" s="157"/>
      <c r="AD84" s="157"/>
      <c r="AE84" s="157"/>
      <c r="AF84" s="157"/>
      <c r="AG84" s="157"/>
      <c r="AH84" s="157"/>
      <c r="AI84" s="157"/>
      <c r="AJ84" s="157"/>
      <c r="AK84" s="157"/>
      <c r="AL84" s="157"/>
      <c r="AM84" s="157"/>
      <c r="AN84" s="157"/>
      <c r="AO84" s="157"/>
      <c r="AP84" s="157"/>
      <c r="AQ84" s="157"/>
      <c r="AR84" s="157"/>
      <c r="AS84" s="157"/>
      <c r="AT84" s="157"/>
      <c r="AU84" s="157"/>
      <c r="AV84" s="157"/>
      <c r="AW84" s="157"/>
      <c r="AX84" s="157"/>
      <c r="AY84" s="157"/>
      <c r="AZ84" s="157"/>
      <c r="BA84" s="157"/>
      <c r="BB84" s="157"/>
      <c r="BC84" s="157"/>
      <c r="BD84" s="157"/>
      <c r="BE84" s="157"/>
      <c r="BF84" s="157"/>
      <c r="BG84" s="157"/>
      <c r="BH84" s="157"/>
      <c r="BI84" s="157"/>
      <c r="BJ84" s="157"/>
      <c r="BK84" s="157"/>
      <c r="BL84" s="157"/>
      <c r="BM84" s="157"/>
      <c r="BN84" s="157"/>
      <c r="BO84" s="157"/>
      <c r="BP84" s="157"/>
      <c r="BQ84" s="157"/>
      <c r="BR84" s="157"/>
      <c r="BS84" s="157"/>
      <c r="BT84" s="157"/>
      <c r="BU84" s="157"/>
      <c r="BV84" s="157"/>
      <c r="BW84" s="157"/>
      <c r="BX84" s="157"/>
      <c r="BY84" s="157"/>
      <c r="BZ84" s="157"/>
      <c r="CA84" s="157"/>
      <c r="CB84" s="157"/>
      <c r="CC84" s="157"/>
      <c r="CD84" s="157"/>
      <c r="CE84" s="157"/>
      <c r="CF84" s="157"/>
      <c r="CG84" s="157"/>
      <c r="CH84" s="157"/>
      <c r="CI84" s="157"/>
      <c r="CJ84" s="157"/>
      <c r="CK84" s="157"/>
      <c r="CL84" s="157"/>
      <c r="CM84" s="157"/>
      <c r="CN84" s="157"/>
    </row>
    <row r="85" spans="1:92" s="8" customFormat="1" x14ac:dyDescent="0.35">
      <c r="A85" s="13" t="s">
        <v>156</v>
      </c>
      <c r="B85" s="13"/>
      <c r="C85" s="220"/>
      <c r="D85" s="220"/>
      <c r="E85" s="13"/>
      <c r="F85" s="136"/>
      <c r="G85" s="136"/>
      <c r="H85" s="136"/>
      <c r="I85" s="136"/>
      <c r="J85" s="136"/>
      <c r="K85" s="136"/>
      <c r="L85" s="136"/>
      <c r="M85" s="136"/>
      <c r="N85" s="136"/>
      <c r="O85" s="136"/>
      <c r="P85" s="136"/>
      <c r="Q85" s="136"/>
      <c r="R85" s="136"/>
      <c r="S85" s="136"/>
      <c r="T85" s="136"/>
      <c r="U85" s="136"/>
      <c r="V85" s="136"/>
      <c r="W85" s="136"/>
      <c r="X85" s="136"/>
      <c r="Y85" s="136"/>
      <c r="Z85" s="136"/>
      <c r="AA85" s="136"/>
      <c r="AB85" s="136"/>
      <c r="AC85" s="136"/>
      <c r="AD85" s="136"/>
      <c r="AE85" s="136"/>
      <c r="AF85" s="136"/>
      <c r="AG85" s="136"/>
      <c r="AH85" s="136"/>
      <c r="AI85" s="136"/>
      <c r="AJ85" s="136"/>
      <c r="AK85" s="136"/>
      <c r="AL85" s="136"/>
      <c r="AM85" s="136"/>
      <c r="AN85" s="136"/>
      <c r="AO85" s="136"/>
      <c r="AP85" s="136"/>
      <c r="AQ85" s="136"/>
      <c r="AR85" s="136"/>
      <c r="AS85" s="136"/>
      <c r="AT85" s="136"/>
      <c r="AU85" s="136"/>
      <c r="AV85" s="136"/>
      <c r="AW85" s="136"/>
      <c r="AX85" s="136"/>
      <c r="AY85" s="136"/>
      <c r="AZ85" s="136"/>
      <c r="BA85" s="136"/>
      <c r="BB85" s="136"/>
      <c r="BC85" s="136"/>
      <c r="BD85" s="136"/>
      <c r="BE85" s="136"/>
      <c r="BF85" s="136"/>
      <c r="BG85" s="136"/>
      <c r="BH85" s="136"/>
      <c r="BI85" s="136"/>
      <c r="BJ85" s="136"/>
      <c r="BK85" s="136"/>
      <c r="BL85" s="136"/>
      <c r="BM85" s="136"/>
      <c r="BN85" s="136"/>
      <c r="BO85" s="136"/>
      <c r="BP85" s="136"/>
      <c r="BQ85" s="136"/>
      <c r="BR85" s="136"/>
      <c r="BS85" s="136"/>
      <c r="BT85" s="136"/>
      <c r="BU85" s="136"/>
      <c r="BV85" s="136"/>
      <c r="BW85" s="136"/>
      <c r="BX85" s="136"/>
      <c r="BY85" s="136"/>
      <c r="BZ85" s="136"/>
      <c r="CA85" s="136"/>
      <c r="CB85" s="136"/>
      <c r="CC85" s="136"/>
      <c r="CD85" s="136"/>
      <c r="CE85" s="136"/>
      <c r="CF85" s="136"/>
      <c r="CG85" s="136"/>
      <c r="CH85" s="136"/>
      <c r="CI85" s="136"/>
      <c r="CJ85" s="136"/>
      <c r="CK85" s="136"/>
      <c r="CL85" s="136"/>
      <c r="CM85" s="136"/>
      <c r="CN85" s="136"/>
    </row>
    <row r="86" spans="1:92" s="8" customFormat="1" x14ac:dyDescent="0.35">
      <c r="C86" s="17"/>
      <c r="D86" s="17"/>
      <c r="F86" s="136"/>
      <c r="G86" s="136"/>
      <c r="H86" s="136"/>
      <c r="I86" s="136"/>
      <c r="J86" s="136"/>
      <c r="K86" s="136"/>
      <c r="L86" s="136"/>
      <c r="M86" s="136"/>
      <c r="N86" s="136"/>
      <c r="O86" s="136"/>
      <c r="P86" s="136"/>
      <c r="Q86" s="136"/>
      <c r="R86" s="136"/>
      <c r="S86" s="136"/>
      <c r="T86" s="136"/>
      <c r="U86" s="136"/>
      <c r="V86" s="136"/>
      <c r="W86" s="136"/>
      <c r="X86" s="136"/>
      <c r="Y86" s="136"/>
      <c r="Z86" s="136"/>
      <c r="AA86" s="136"/>
      <c r="AB86" s="136"/>
      <c r="AC86" s="136"/>
      <c r="AD86" s="136"/>
      <c r="AE86" s="136"/>
      <c r="AF86" s="136"/>
      <c r="AG86" s="136"/>
      <c r="AH86" s="136"/>
      <c r="AI86" s="136"/>
      <c r="AJ86" s="136"/>
      <c r="AK86" s="136"/>
      <c r="AL86" s="136"/>
      <c r="AM86" s="136"/>
      <c r="AN86" s="136"/>
      <c r="AO86" s="136"/>
      <c r="AP86" s="136"/>
      <c r="AQ86" s="136"/>
      <c r="AR86" s="136"/>
      <c r="AS86" s="136"/>
      <c r="AT86" s="136"/>
      <c r="AU86" s="136"/>
      <c r="AV86" s="136"/>
      <c r="AW86" s="136"/>
      <c r="AX86" s="136"/>
      <c r="AY86" s="136"/>
      <c r="AZ86" s="136"/>
      <c r="BA86" s="136"/>
      <c r="BB86" s="136"/>
      <c r="BC86" s="136"/>
      <c r="BD86" s="136"/>
      <c r="BE86" s="136"/>
      <c r="BF86" s="136"/>
      <c r="BG86" s="136"/>
      <c r="BH86" s="136"/>
      <c r="BI86" s="136"/>
      <c r="BJ86" s="136"/>
      <c r="BK86" s="136"/>
      <c r="BL86" s="136"/>
      <c r="BM86" s="136"/>
      <c r="BN86" s="136"/>
      <c r="BO86" s="136"/>
      <c r="BP86" s="136"/>
      <c r="BQ86" s="136"/>
      <c r="BR86" s="136"/>
      <c r="BS86" s="136"/>
      <c r="BT86" s="136"/>
      <c r="BU86" s="136"/>
      <c r="BV86" s="136"/>
      <c r="BW86" s="136"/>
      <c r="BX86" s="136"/>
      <c r="BY86" s="136"/>
      <c r="BZ86" s="136"/>
      <c r="CA86" s="136"/>
      <c r="CB86" s="136"/>
      <c r="CC86" s="136"/>
      <c r="CD86" s="136"/>
      <c r="CE86" s="136"/>
      <c r="CF86" s="136"/>
      <c r="CG86" s="136"/>
      <c r="CH86" s="136"/>
      <c r="CI86" s="136"/>
      <c r="CJ86" s="136"/>
      <c r="CK86" s="136"/>
      <c r="CL86" s="136"/>
      <c r="CM86" s="136"/>
      <c r="CN86" s="136"/>
    </row>
    <row r="87" spans="1:92" s="8" customFormat="1" x14ac:dyDescent="0.35">
      <c r="A87" s="8" t="s">
        <v>156</v>
      </c>
      <c r="C87" s="17"/>
      <c r="D87" s="17"/>
      <c r="F87" s="136">
        <f>D90</f>
        <v>5000000</v>
      </c>
      <c r="G87" s="136">
        <f>F87</f>
        <v>5000000</v>
      </c>
      <c r="H87" s="136">
        <f t="shared" ref="H87:Q87" si="411">G87</f>
        <v>5000000</v>
      </c>
      <c r="I87" s="136">
        <f t="shared" si="411"/>
        <v>5000000</v>
      </c>
      <c r="J87" s="136">
        <f t="shared" si="411"/>
        <v>5000000</v>
      </c>
      <c r="K87" s="136">
        <f t="shared" si="411"/>
        <v>5000000</v>
      </c>
      <c r="L87" s="136">
        <f t="shared" si="411"/>
        <v>5000000</v>
      </c>
      <c r="M87" s="136">
        <f t="shared" si="411"/>
        <v>5000000</v>
      </c>
      <c r="N87" s="136">
        <f t="shared" si="411"/>
        <v>5000000</v>
      </c>
      <c r="O87" s="136">
        <f t="shared" si="411"/>
        <v>5000000</v>
      </c>
      <c r="P87" s="136">
        <f t="shared" si="411"/>
        <v>5000000</v>
      </c>
      <c r="Q87" s="136">
        <f t="shared" si="411"/>
        <v>5000000</v>
      </c>
      <c r="R87" s="136"/>
      <c r="S87" s="136"/>
      <c r="T87" s="136"/>
      <c r="U87" s="136">
        <f>S90</f>
        <v>0</v>
      </c>
      <c r="V87" s="136">
        <f>U87</f>
        <v>0</v>
      </c>
      <c r="W87" s="136">
        <f t="shared" ref="W87" si="412">V87</f>
        <v>0</v>
      </c>
      <c r="X87" s="136">
        <f t="shared" ref="X87" si="413">W87</f>
        <v>0</v>
      </c>
      <c r="Y87" s="136">
        <f t="shared" ref="Y87" si="414">X87</f>
        <v>0</v>
      </c>
      <c r="Z87" s="136">
        <f t="shared" ref="Z87" si="415">Y87</f>
        <v>0</v>
      </c>
      <c r="AA87" s="136">
        <f t="shared" ref="AA87" si="416">Z87</f>
        <v>0</v>
      </c>
      <c r="AB87" s="136">
        <f t="shared" ref="AB87" si="417">AA87</f>
        <v>0</v>
      </c>
      <c r="AC87" s="136">
        <f t="shared" ref="AC87" si="418">AB87</f>
        <v>0</v>
      </c>
      <c r="AD87" s="136">
        <f t="shared" ref="AD87" si="419">AC87</f>
        <v>0</v>
      </c>
      <c r="AE87" s="136">
        <f t="shared" ref="AE87" si="420">AD87</f>
        <v>0</v>
      </c>
      <c r="AF87" s="136">
        <f t="shared" ref="AF87" si="421">AE87</f>
        <v>0</v>
      </c>
      <c r="AG87" s="136"/>
      <c r="AH87" s="136"/>
      <c r="AI87" s="136"/>
      <c r="AJ87" s="136">
        <f>AH90</f>
        <v>0</v>
      </c>
      <c r="AK87" s="136">
        <f>AJ87</f>
        <v>0</v>
      </c>
      <c r="AL87" s="136">
        <f t="shared" ref="AL87" si="422">AK87</f>
        <v>0</v>
      </c>
      <c r="AM87" s="136">
        <f t="shared" ref="AM87" si="423">AL87</f>
        <v>0</v>
      </c>
      <c r="AN87" s="136">
        <f t="shared" ref="AN87" si="424">AM87</f>
        <v>0</v>
      </c>
      <c r="AO87" s="136">
        <f t="shared" ref="AO87" si="425">AN87</f>
        <v>0</v>
      </c>
      <c r="AP87" s="136">
        <f t="shared" ref="AP87" si="426">AO87</f>
        <v>0</v>
      </c>
      <c r="AQ87" s="136">
        <f t="shared" ref="AQ87" si="427">AP87</f>
        <v>0</v>
      </c>
      <c r="AR87" s="136">
        <f t="shared" ref="AR87" si="428">AQ87</f>
        <v>0</v>
      </c>
      <c r="AS87" s="136">
        <f t="shared" ref="AS87" si="429">AR87</f>
        <v>0</v>
      </c>
      <c r="AT87" s="136">
        <f t="shared" ref="AT87" si="430">AS87</f>
        <v>0</v>
      </c>
      <c r="AU87" s="136">
        <f t="shared" ref="AU87" si="431">AT87</f>
        <v>0</v>
      </c>
      <c r="AV87" s="136"/>
      <c r="AW87" s="136"/>
      <c r="AX87" s="136"/>
      <c r="AY87" s="136">
        <f>AW90</f>
        <v>0</v>
      </c>
      <c r="AZ87" s="136">
        <f>AY87</f>
        <v>0</v>
      </c>
      <c r="BA87" s="136">
        <f t="shared" ref="BA87" si="432">AZ87</f>
        <v>0</v>
      </c>
      <c r="BB87" s="136">
        <f t="shared" ref="BB87" si="433">BA87</f>
        <v>0</v>
      </c>
      <c r="BC87" s="136">
        <f t="shared" ref="BC87" si="434">BB87</f>
        <v>0</v>
      </c>
      <c r="BD87" s="136">
        <f t="shared" ref="BD87" si="435">BC87</f>
        <v>0</v>
      </c>
      <c r="BE87" s="136">
        <f t="shared" ref="BE87" si="436">BD87</f>
        <v>0</v>
      </c>
      <c r="BF87" s="136">
        <f t="shared" ref="BF87" si="437">BE87</f>
        <v>0</v>
      </c>
      <c r="BG87" s="136">
        <f t="shared" ref="BG87" si="438">BF87</f>
        <v>0</v>
      </c>
      <c r="BH87" s="136">
        <f t="shared" ref="BH87" si="439">BG87</f>
        <v>0</v>
      </c>
      <c r="BI87" s="136">
        <f t="shared" ref="BI87" si="440">BH87</f>
        <v>0</v>
      </c>
      <c r="BJ87" s="136">
        <f t="shared" ref="BJ87" si="441">BI87</f>
        <v>0</v>
      </c>
      <c r="BK87" s="136"/>
      <c r="BL87" s="136"/>
      <c r="BM87" s="136"/>
      <c r="BN87" s="136">
        <f>BL90</f>
        <v>0</v>
      </c>
      <c r="BO87" s="136">
        <f>BN87</f>
        <v>0</v>
      </c>
      <c r="BP87" s="136">
        <f t="shared" ref="BP87" si="442">BO87</f>
        <v>0</v>
      </c>
      <c r="BQ87" s="136">
        <f t="shared" ref="BQ87" si="443">BP87</f>
        <v>0</v>
      </c>
      <c r="BR87" s="136">
        <f t="shared" ref="BR87" si="444">BQ87</f>
        <v>0</v>
      </c>
      <c r="BS87" s="136">
        <f t="shared" ref="BS87" si="445">BR87</f>
        <v>0</v>
      </c>
      <c r="BT87" s="136">
        <f t="shared" ref="BT87" si="446">BS87</f>
        <v>0</v>
      </c>
      <c r="BU87" s="136">
        <f t="shared" ref="BU87" si="447">BT87</f>
        <v>0</v>
      </c>
      <c r="BV87" s="136">
        <f t="shared" ref="BV87" si="448">BU87</f>
        <v>0</v>
      </c>
      <c r="BW87" s="136">
        <f t="shared" ref="BW87" si="449">BV87</f>
        <v>0</v>
      </c>
      <c r="BX87" s="136">
        <f t="shared" ref="BX87" si="450">BW87</f>
        <v>0</v>
      </c>
      <c r="BY87" s="136">
        <f t="shared" ref="BY87" si="451">BX87</f>
        <v>0</v>
      </c>
      <c r="BZ87" s="136"/>
      <c r="CA87" s="136"/>
      <c r="CB87" s="136"/>
      <c r="CC87" s="136">
        <f>CA90</f>
        <v>0</v>
      </c>
      <c r="CD87" s="136">
        <f>CC87</f>
        <v>0</v>
      </c>
      <c r="CE87" s="136">
        <f t="shared" ref="CE87" si="452">CD87</f>
        <v>0</v>
      </c>
      <c r="CF87" s="136">
        <f t="shared" ref="CF87" si="453">CE87</f>
        <v>0</v>
      </c>
      <c r="CG87" s="136">
        <f t="shared" ref="CG87" si="454">CF87</f>
        <v>0</v>
      </c>
      <c r="CH87" s="136">
        <f t="shared" ref="CH87" si="455">CG87</f>
        <v>0</v>
      </c>
      <c r="CI87" s="136">
        <f t="shared" ref="CI87" si="456">CH87</f>
        <v>0</v>
      </c>
      <c r="CJ87" s="136">
        <f t="shared" ref="CJ87" si="457">CI87</f>
        <v>0</v>
      </c>
      <c r="CK87" s="136">
        <f t="shared" ref="CK87" si="458">CJ87</f>
        <v>0</v>
      </c>
      <c r="CL87" s="136">
        <f t="shared" ref="CL87" si="459">CK87</f>
        <v>0</v>
      </c>
      <c r="CM87" s="136">
        <f t="shared" ref="CM87" si="460">CL87</f>
        <v>0</v>
      </c>
      <c r="CN87" s="136">
        <f t="shared" ref="CN87" si="461">CM87</f>
        <v>0</v>
      </c>
    </row>
    <row r="88" spans="1:92" s="11" customFormat="1" x14ac:dyDescent="0.35">
      <c r="C88" s="120"/>
      <c r="D88" s="120"/>
      <c r="F88" s="155"/>
      <c r="G88" s="155"/>
      <c r="H88" s="155"/>
      <c r="I88" s="155"/>
      <c r="J88" s="155"/>
      <c r="K88" s="155"/>
      <c r="L88" s="155"/>
      <c r="M88" s="155"/>
      <c r="N88" s="155"/>
      <c r="O88" s="155"/>
      <c r="P88" s="155"/>
      <c r="Q88" s="155"/>
      <c r="R88" s="155"/>
      <c r="S88" s="155"/>
      <c r="T88" s="155"/>
      <c r="U88" s="155"/>
      <c r="V88" s="155"/>
      <c r="W88" s="155"/>
      <c r="X88" s="155"/>
      <c r="Y88" s="155"/>
      <c r="Z88" s="155"/>
      <c r="AA88" s="155"/>
      <c r="AB88" s="155"/>
      <c r="AC88" s="155"/>
      <c r="AD88" s="155"/>
      <c r="AE88" s="155"/>
      <c r="AF88" s="155"/>
      <c r="AG88" s="155"/>
      <c r="AH88" s="155"/>
      <c r="AI88" s="155"/>
      <c r="AJ88" s="155"/>
      <c r="AK88" s="155"/>
      <c r="AL88" s="155"/>
      <c r="AM88" s="155"/>
      <c r="AN88" s="155"/>
      <c r="AO88" s="155"/>
      <c r="AP88" s="155"/>
      <c r="AQ88" s="155"/>
      <c r="AR88" s="155"/>
      <c r="AS88" s="155"/>
      <c r="AT88" s="155"/>
      <c r="AU88" s="155"/>
      <c r="AV88" s="155"/>
      <c r="AW88" s="155"/>
      <c r="AX88" s="155"/>
      <c r="AY88" s="155"/>
      <c r="AZ88" s="155"/>
      <c r="BA88" s="155"/>
      <c r="BB88" s="155"/>
      <c r="BC88" s="155"/>
      <c r="BD88" s="155"/>
      <c r="BE88" s="155"/>
      <c r="BF88" s="155"/>
      <c r="BG88" s="155"/>
      <c r="BH88" s="155"/>
      <c r="BI88" s="155"/>
      <c r="BJ88" s="155"/>
      <c r="BK88" s="155"/>
      <c r="BL88" s="155"/>
      <c r="BM88" s="155"/>
      <c r="BN88" s="155"/>
      <c r="BO88" s="155"/>
      <c r="BP88" s="155"/>
      <c r="BQ88" s="155"/>
      <c r="BR88" s="155"/>
      <c r="BS88" s="155"/>
      <c r="BT88" s="155"/>
      <c r="BU88" s="155"/>
      <c r="BV88" s="155"/>
      <c r="BW88" s="155"/>
      <c r="BX88" s="155"/>
      <c r="BY88" s="155"/>
      <c r="BZ88" s="155"/>
      <c r="CA88" s="155"/>
      <c r="CB88" s="155"/>
      <c r="CC88" s="155"/>
      <c r="CD88" s="155"/>
      <c r="CE88" s="155"/>
      <c r="CF88" s="155"/>
      <c r="CG88" s="155"/>
      <c r="CH88" s="155"/>
      <c r="CI88" s="155"/>
      <c r="CJ88" s="155"/>
      <c r="CK88" s="155"/>
      <c r="CL88" s="155"/>
      <c r="CM88" s="155"/>
      <c r="CN88" s="155"/>
    </row>
    <row r="89" spans="1:92" s="8" customFormat="1" x14ac:dyDescent="0.35">
      <c r="C89" s="17"/>
      <c r="D89" s="17"/>
      <c r="F89" s="136"/>
      <c r="G89" s="136"/>
      <c r="H89" s="136"/>
      <c r="I89" s="136"/>
      <c r="J89" s="136"/>
      <c r="K89" s="136"/>
      <c r="L89" s="136"/>
      <c r="M89" s="136"/>
      <c r="N89" s="136"/>
      <c r="O89" s="136"/>
      <c r="P89" s="136"/>
      <c r="Q89" s="136"/>
      <c r="R89" s="136"/>
      <c r="S89" s="136"/>
      <c r="T89" s="136"/>
      <c r="U89" s="136"/>
      <c r="V89" s="136"/>
      <c r="W89" s="136"/>
      <c r="X89" s="136"/>
      <c r="Y89" s="136"/>
      <c r="Z89" s="136"/>
      <c r="AA89" s="136"/>
      <c r="AB89" s="136"/>
      <c r="AC89" s="136"/>
      <c r="AD89" s="136"/>
      <c r="AE89" s="136"/>
      <c r="AF89" s="136"/>
      <c r="AG89" s="136"/>
      <c r="AH89" s="136"/>
      <c r="AI89" s="136"/>
      <c r="AJ89" s="136"/>
      <c r="AK89" s="136"/>
      <c r="AL89" s="136"/>
      <c r="AM89" s="136"/>
      <c r="AN89" s="136"/>
      <c r="AO89" s="136"/>
      <c r="AP89" s="136"/>
      <c r="AQ89" s="136"/>
      <c r="AR89" s="136"/>
      <c r="AS89" s="136"/>
      <c r="AT89" s="136"/>
      <c r="AU89" s="136"/>
      <c r="AV89" s="136"/>
      <c r="AW89" s="136"/>
      <c r="AX89" s="136"/>
      <c r="AY89" s="136"/>
      <c r="AZ89" s="136"/>
      <c r="BA89" s="136"/>
      <c r="BB89" s="136"/>
      <c r="BC89" s="136"/>
      <c r="BD89" s="136"/>
      <c r="BE89" s="136"/>
      <c r="BF89" s="136"/>
      <c r="BG89" s="136"/>
      <c r="BH89" s="136"/>
      <c r="BI89" s="136"/>
      <c r="BJ89" s="136"/>
      <c r="BK89" s="136"/>
      <c r="BL89" s="136"/>
      <c r="BM89" s="136"/>
      <c r="BN89" s="136"/>
      <c r="BO89" s="136"/>
      <c r="BP89" s="136"/>
      <c r="BQ89" s="136"/>
      <c r="BR89" s="136"/>
      <c r="BS89" s="136"/>
      <c r="BT89" s="136"/>
      <c r="BU89" s="136"/>
      <c r="BV89" s="136"/>
      <c r="BW89" s="136"/>
      <c r="BX89" s="136"/>
      <c r="BY89" s="136"/>
      <c r="BZ89" s="136"/>
      <c r="CA89" s="136"/>
      <c r="CB89" s="136"/>
      <c r="CC89" s="136"/>
      <c r="CD89" s="136"/>
      <c r="CE89" s="136"/>
      <c r="CF89" s="136"/>
      <c r="CG89" s="136"/>
      <c r="CH89" s="136"/>
      <c r="CI89" s="136"/>
      <c r="CJ89" s="136"/>
      <c r="CK89" s="136"/>
      <c r="CL89" s="136"/>
      <c r="CM89" s="136"/>
      <c r="CN89" s="136"/>
    </row>
    <row r="90" spans="1:92" s="15" customFormat="1" thickBot="1" x14ac:dyDescent="0.35">
      <c r="A90" s="15" t="s">
        <v>156</v>
      </c>
      <c r="C90" s="79">
        <v>5000000</v>
      </c>
      <c r="D90" s="79">
        <v>5000000</v>
      </c>
      <c r="F90" s="156">
        <f>F87</f>
        <v>5000000</v>
      </c>
      <c r="G90" s="156">
        <f>G87</f>
        <v>5000000</v>
      </c>
      <c r="H90" s="156">
        <f t="shared" ref="H90:Q90" si="462">H87</f>
        <v>5000000</v>
      </c>
      <c r="I90" s="156">
        <f t="shared" si="462"/>
        <v>5000000</v>
      </c>
      <c r="J90" s="156">
        <f t="shared" si="462"/>
        <v>5000000</v>
      </c>
      <c r="K90" s="156">
        <f t="shared" si="462"/>
        <v>5000000</v>
      </c>
      <c r="L90" s="156">
        <f t="shared" si="462"/>
        <v>5000000</v>
      </c>
      <c r="M90" s="156">
        <f t="shared" si="462"/>
        <v>5000000</v>
      </c>
      <c r="N90" s="156">
        <f t="shared" si="462"/>
        <v>5000000</v>
      </c>
      <c r="O90" s="156">
        <f t="shared" si="462"/>
        <v>5000000</v>
      </c>
      <c r="P90" s="156">
        <f t="shared" si="462"/>
        <v>5000000</v>
      </c>
      <c r="Q90" s="156">
        <f t="shared" si="462"/>
        <v>5000000</v>
      </c>
      <c r="R90" s="156"/>
      <c r="S90" s="156"/>
      <c r="T90" s="156"/>
      <c r="U90" s="156">
        <f>U87</f>
        <v>0</v>
      </c>
      <c r="V90" s="156">
        <f>V87</f>
        <v>0</v>
      </c>
      <c r="W90" s="156">
        <f t="shared" ref="W90:AF90" si="463">W87</f>
        <v>0</v>
      </c>
      <c r="X90" s="156">
        <f t="shared" si="463"/>
        <v>0</v>
      </c>
      <c r="Y90" s="156">
        <f t="shared" si="463"/>
        <v>0</v>
      </c>
      <c r="Z90" s="156">
        <f t="shared" si="463"/>
        <v>0</v>
      </c>
      <c r="AA90" s="156">
        <f t="shared" si="463"/>
        <v>0</v>
      </c>
      <c r="AB90" s="156">
        <f t="shared" si="463"/>
        <v>0</v>
      </c>
      <c r="AC90" s="156">
        <f t="shared" si="463"/>
        <v>0</v>
      </c>
      <c r="AD90" s="156">
        <f t="shared" si="463"/>
        <v>0</v>
      </c>
      <c r="AE90" s="156">
        <f t="shared" si="463"/>
        <v>0</v>
      </c>
      <c r="AF90" s="156">
        <f t="shared" si="463"/>
        <v>0</v>
      </c>
      <c r="AG90" s="156"/>
      <c r="AH90" s="156"/>
      <c r="AI90" s="156"/>
      <c r="AJ90" s="156">
        <f>AJ87</f>
        <v>0</v>
      </c>
      <c r="AK90" s="156">
        <f>AK87</f>
        <v>0</v>
      </c>
      <c r="AL90" s="156">
        <f t="shared" ref="AL90:AU90" si="464">AL87</f>
        <v>0</v>
      </c>
      <c r="AM90" s="156">
        <f t="shared" si="464"/>
        <v>0</v>
      </c>
      <c r="AN90" s="156">
        <f t="shared" si="464"/>
        <v>0</v>
      </c>
      <c r="AO90" s="156">
        <f t="shared" si="464"/>
        <v>0</v>
      </c>
      <c r="AP90" s="156">
        <f t="shared" si="464"/>
        <v>0</v>
      </c>
      <c r="AQ90" s="156">
        <f t="shared" si="464"/>
        <v>0</v>
      </c>
      <c r="AR90" s="156">
        <f t="shared" si="464"/>
        <v>0</v>
      </c>
      <c r="AS90" s="156">
        <f t="shared" si="464"/>
        <v>0</v>
      </c>
      <c r="AT90" s="156">
        <f t="shared" si="464"/>
        <v>0</v>
      </c>
      <c r="AU90" s="156">
        <f t="shared" si="464"/>
        <v>0</v>
      </c>
      <c r="AV90" s="156"/>
      <c r="AW90" s="156"/>
      <c r="AX90" s="156"/>
      <c r="AY90" s="156">
        <f>AY87</f>
        <v>0</v>
      </c>
      <c r="AZ90" s="156">
        <f>AZ87</f>
        <v>0</v>
      </c>
      <c r="BA90" s="156">
        <f t="shared" ref="BA90:BJ90" si="465">BA87</f>
        <v>0</v>
      </c>
      <c r="BB90" s="156">
        <f t="shared" si="465"/>
        <v>0</v>
      </c>
      <c r="BC90" s="156">
        <f t="shared" si="465"/>
        <v>0</v>
      </c>
      <c r="BD90" s="156">
        <f t="shared" si="465"/>
        <v>0</v>
      </c>
      <c r="BE90" s="156">
        <f t="shared" si="465"/>
        <v>0</v>
      </c>
      <c r="BF90" s="156">
        <f t="shared" si="465"/>
        <v>0</v>
      </c>
      <c r="BG90" s="156">
        <f t="shared" si="465"/>
        <v>0</v>
      </c>
      <c r="BH90" s="156">
        <f t="shared" si="465"/>
        <v>0</v>
      </c>
      <c r="BI90" s="156">
        <f t="shared" si="465"/>
        <v>0</v>
      </c>
      <c r="BJ90" s="156">
        <f t="shared" si="465"/>
        <v>0</v>
      </c>
      <c r="BK90" s="156"/>
      <c r="BL90" s="156"/>
      <c r="BM90" s="156"/>
      <c r="BN90" s="156">
        <f>BN87</f>
        <v>0</v>
      </c>
      <c r="BO90" s="156">
        <f>BO87</f>
        <v>0</v>
      </c>
      <c r="BP90" s="156">
        <f t="shared" ref="BP90:BY90" si="466">BP87</f>
        <v>0</v>
      </c>
      <c r="BQ90" s="156">
        <f t="shared" si="466"/>
        <v>0</v>
      </c>
      <c r="BR90" s="156">
        <f t="shared" si="466"/>
        <v>0</v>
      </c>
      <c r="BS90" s="156">
        <f t="shared" si="466"/>
        <v>0</v>
      </c>
      <c r="BT90" s="156">
        <f t="shared" si="466"/>
        <v>0</v>
      </c>
      <c r="BU90" s="156">
        <f t="shared" si="466"/>
        <v>0</v>
      </c>
      <c r="BV90" s="156">
        <f t="shared" si="466"/>
        <v>0</v>
      </c>
      <c r="BW90" s="156">
        <f t="shared" si="466"/>
        <v>0</v>
      </c>
      <c r="BX90" s="156">
        <f t="shared" si="466"/>
        <v>0</v>
      </c>
      <c r="BY90" s="156">
        <f t="shared" si="466"/>
        <v>0</v>
      </c>
      <c r="BZ90" s="156"/>
      <c r="CA90" s="156"/>
      <c r="CB90" s="156"/>
      <c r="CC90" s="156">
        <f>CC87</f>
        <v>0</v>
      </c>
      <c r="CD90" s="156">
        <f>CD87</f>
        <v>0</v>
      </c>
      <c r="CE90" s="156">
        <f t="shared" ref="CE90:CN90" si="467">CE87</f>
        <v>0</v>
      </c>
      <c r="CF90" s="156">
        <f t="shared" si="467"/>
        <v>0</v>
      </c>
      <c r="CG90" s="156">
        <f t="shared" si="467"/>
        <v>0</v>
      </c>
      <c r="CH90" s="156">
        <f t="shared" si="467"/>
        <v>0</v>
      </c>
      <c r="CI90" s="156">
        <f t="shared" si="467"/>
        <v>0</v>
      </c>
      <c r="CJ90" s="156">
        <f t="shared" si="467"/>
        <v>0</v>
      </c>
      <c r="CK90" s="156">
        <f t="shared" si="467"/>
        <v>0</v>
      </c>
      <c r="CL90" s="156">
        <f t="shared" si="467"/>
        <v>0</v>
      </c>
      <c r="CM90" s="156">
        <f t="shared" si="467"/>
        <v>0</v>
      </c>
      <c r="CN90" s="156">
        <f t="shared" si="467"/>
        <v>0</v>
      </c>
    </row>
    <row r="91" spans="1:92" s="9" customFormat="1" ht="15" x14ac:dyDescent="0.3">
      <c r="C91" s="203"/>
      <c r="D91" s="203"/>
      <c r="F91" s="157"/>
      <c r="G91" s="157"/>
      <c r="H91" s="157"/>
      <c r="I91" s="157"/>
      <c r="J91" s="157"/>
      <c r="K91" s="157"/>
      <c r="L91" s="157"/>
      <c r="M91" s="157"/>
      <c r="N91" s="157"/>
      <c r="O91" s="157"/>
      <c r="P91" s="157"/>
      <c r="Q91" s="157"/>
      <c r="R91" s="157"/>
      <c r="S91" s="157"/>
      <c r="T91" s="157"/>
      <c r="U91" s="157"/>
      <c r="V91" s="157"/>
      <c r="W91" s="157"/>
      <c r="X91" s="157"/>
      <c r="Y91" s="157"/>
      <c r="Z91" s="157"/>
      <c r="AA91" s="157"/>
      <c r="AB91" s="157"/>
      <c r="AC91" s="157"/>
      <c r="AD91" s="157"/>
      <c r="AE91" s="157"/>
      <c r="AF91" s="157"/>
      <c r="AG91" s="157"/>
      <c r="AH91" s="157"/>
      <c r="AI91" s="157"/>
      <c r="AJ91" s="157"/>
      <c r="AK91" s="157"/>
      <c r="AL91" s="157"/>
      <c r="AM91" s="157"/>
      <c r="AN91" s="157"/>
      <c r="AO91" s="157"/>
      <c r="AP91" s="157"/>
      <c r="AQ91" s="157"/>
      <c r="AR91" s="157"/>
      <c r="AS91" s="157"/>
      <c r="AT91" s="157"/>
      <c r="AU91" s="157"/>
      <c r="AV91" s="157"/>
      <c r="AW91" s="157"/>
      <c r="AX91" s="157"/>
      <c r="AY91" s="157"/>
      <c r="AZ91" s="157"/>
      <c r="BA91" s="157"/>
      <c r="BB91" s="157"/>
      <c r="BC91" s="157"/>
      <c r="BD91" s="157"/>
      <c r="BE91" s="157"/>
      <c r="BF91" s="157"/>
      <c r="BG91" s="157"/>
      <c r="BH91" s="157"/>
      <c r="BI91" s="157"/>
      <c r="BJ91" s="157"/>
      <c r="BK91" s="157"/>
      <c r="BL91" s="157"/>
      <c r="BM91" s="157"/>
      <c r="BN91" s="157"/>
      <c r="BO91" s="157"/>
      <c r="BP91" s="157"/>
      <c r="BQ91" s="157"/>
      <c r="BR91" s="157"/>
      <c r="BS91" s="157"/>
      <c r="BT91" s="157"/>
      <c r="BU91" s="157"/>
      <c r="BV91" s="157"/>
      <c r="BW91" s="157"/>
      <c r="BX91" s="157"/>
      <c r="BY91" s="157"/>
      <c r="BZ91" s="157"/>
      <c r="CA91" s="157"/>
      <c r="CB91" s="157"/>
      <c r="CC91" s="157"/>
      <c r="CD91" s="157"/>
      <c r="CE91" s="157"/>
      <c r="CF91" s="157"/>
      <c r="CG91" s="157"/>
      <c r="CH91" s="157"/>
      <c r="CI91" s="157"/>
      <c r="CJ91" s="157"/>
      <c r="CK91" s="157"/>
      <c r="CL91" s="157"/>
      <c r="CM91" s="157"/>
      <c r="CN91" s="157"/>
    </row>
    <row r="92" spans="1:92" s="8" customFormat="1" x14ac:dyDescent="0.35">
      <c r="A92" s="13" t="s">
        <v>284</v>
      </c>
      <c r="B92" s="13"/>
      <c r="C92" s="220"/>
      <c r="D92" s="220"/>
      <c r="E92" s="13"/>
      <c r="F92" s="136"/>
      <c r="G92" s="136"/>
      <c r="H92" s="136"/>
      <c r="I92" s="136"/>
      <c r="J92" s="136"/>
      <c r="K92" s="136"/>
      <c r="L92" s="136"/>
      <c r="M92" s="136"/>
      <c r="N92" s="136"/>
      <c r="O92" s="136"/>
      <c r="P92" s="136"/>
      <c r="Q92" s="136"/>
      <c r="R92" s="136"/>
      <c r="S92" s="136"/>
      <c r="T92" s="136"/>
      <c r="U92" s="136"/>
      <c r="V92" s="136"/>
      <c r="W92" s="136"/>
      <c r="X92" s="136"/>
      <c r="Y92" s="136"/>
      <c r="Z92" s="136"/>
      <c r="AA92" s="136"/>
      <c r="AB92" s="136"/>
      <c r="AC92" s="136"/>
      <c r="AD92" s="136"/>
      <c r="AE92" s="136"/>
      <c r="AF92" s="136"/>
      <c r="AG92" s="136"/>
      <c r="AH92" s="136"/>
      <c r="AI92" s="136"/>
      <c r="AJ92" s="136"/>
      <c r="AK92" s="136"/>
      <c r="AL92" s="136"/>
      <c r="AM92" s="136"/>
      <c r="AN92" s="136"/>
      <c r="AO92" s="136"/>
      <c r="AP92" s="136"/>
      <c r="AQ92" s="136"/>
      <c r="AR92" s="136"/>
      <c r="AS92" s="136"/>
      <c r="AT92" s="136"/>
      <c r="AU92" s="136"/>
      <c r="AV92" s="136"/>
      <c r="AW92" s="136"/>
      <c r="AX92" s="136"/>
      <c r="AY92" s="136"/>
      <c r="AZ92" s="136"/>
      <c r="BA92" s="136"/>
      <c r="BB92" s="136"/>
      <c r="BC92" s="136"/>
      <c r="BD92" s="136"/>
      <c r="BE92" s="136"/>
      <c r="BF92" s="136"/>
      <c r="BG92" s="136"/>
      <c r="BH92" s="136"/>
      <c r="BI92" s="136"/>
      <c r="BJ92" s="136"/>
      <c r="BK92" s="136"/>
      <c r="BL92" s="136"/>
      <c r="BM92" s="136"/>
      <c r="BN92" s="136"/>
      <c r="BO92" s="136"/>
      <c r="BP92" s="136"/>
      <c r="BQ92" s="136"/>
      <c r="BR92" s="136"/>
      <c r="BS92" s="136"/>
      <c r="BT92" s="136"/>
      <c r="BU92" s="136"/>
      <c r="BV92" s="136"/>
      <c r="BW92" s="136"/>
      <c r="BX92" s="136"/>
      <c r="BY92" s="136"/>
      <c r="BZ92" s="136"/>
      <c r="CA92" s="136"/>
      <c r="CB92" s="136"/>
      <c r="CC92" s="136"/>
      <c r="CD92" s="136"/>
      <c r="CE92" s="136"/>
      <c r="CF92" s="136"/>
      <c r="CG92" s="136"/>
      <c r="CH92" s="136"/>
      <c r="CI92" s="136"/>
      <c r="CJ92" s="136"/>
      <c r="CK92" s="136"/>
      <c r="CL92" s="136"/>
      <c r="CM92" s="136"/>
      <c r="CN92" s="136"/>
    </row>
    <row r="93" spans="1:92" s="8" customFormat="1" x14ac:dyDescent="0.35">
      <c r="C93" s="17"/>
      <c r="D93" s="17"/>
      <c r="F93" s="136"/>
      <c r="G93" s="136"/>
      <c r="H93" s="136"/>
      <c r="I93" s="136"/>
      <c r="J93" s="136"/>
      <c r="K93" s="136"/>
      <c r="L93" s="136"/>
      <c r="M93" s="136"/>
      <c r="N93" s="136"/>
      <c r="O93" s="136"/>
      <c r="P93" s="136"/>
      <c r="Q93" s="136"/>
      <c r="R93" s="136"/>
      <c r="S93" s="136"/>
      <c r="T93" s="136"/>
      <c r="U93" s="136"/>
      <c r="V93" s="136"/>
      <c r="W93" s="136"/>
      <c r="X93" s="136"/>
      <c r="Y93" s="136"/>
      <c r="Z93" s="136"/>
      <c r="AA93" s="136"/>
      <c r="AB93" s="136"/>
      <c r="AC93" s="136"/>
      <c r="AD93" s="136"/>
      <c r="AE93" s="136"/>
      <c r="AF93" s="136"/>
      <c r="AG93" s="136"/>
      <c r="AH93" s="136"/>
      <c r="AI93" s="136"/>
      <c r="AJ93" s="136"/>
      <c r="AK93" s="136"/>
      <c r="AL93" s="136"/>
      <c r="AM93" s="136"/>
      <c r="AN93" s="136"/>
      <c r="AO93" s="136"/>
      <c r="AP93" s="136"/>
      <c r="AQ93" s="136"/>
      <c r="AR93" s="136"/>
      <c r="AS93" s="136"/>
      <c r="AT93" s="136"/>
      <c r="AU93" s="136"/>
      <c r="AV93" s="136"/>
      <c r="AW93" s="136"/>
      <c r="AX93" s="136"/>
      <c r="AY93" s="136"/>
      <c r="AZ93" s="136"/>
      <c r="BA93" s="136"/>
      <c r="BB93" s="136"/>
      <c r="BC93" s="136"/>
      <c r="BD93" s="136"/>
      <c r="BE93" s="136"/>
      <c r="BF93" s="136"/>
      <c r="BG93" s="136"/>
      <c r="BH93" s="136"/>
      <c r="BI93" s="136"/>
      <c r="BJ93" s="136"/>
      <c r="BK93" s="136"/>
      <c r="BL93" s="136"/>
      <c r="BM93" s="136"/>
      <c r="BN93" s="136"/>
      <c r="BO93" s="136"/>
      <c r="BP93" s="136"/>
      <c r="BQ93" s="136"/>
      <c r="BR93" s="136"/>
      <c r="BS93" s="136"/>
      <c r="BT93" s="136"/>
      <c r="BU93" s="136"/>
      <c r="BV93" s="136"/>
      <c r="BW93" s="136"/>
      <c r="BX93" s="136"/>
      <c r="BY93" s="136"/>
      <c r="BZ93" s="136"/>
      <c r="CA93" s="136"/>
      <c r="CB93" s="136"/>
      <c r="CC93" s="136"/>
      <c r="CD93" s="136"/>
      <c r="CE93" s="136"/>
      <c r="CF93" s="136"/>
      <c r="CG93" s="136"/>
      <c r="CH93" s="136"/>
      <c r="CI93" s="136"/>
      <c r="CJ93" s="136"/>
      <c r="CK93" s="136"/>
      <c r="CL93" s="136"/>
      <c r="CM93" s="136"/>
      <c r="CN93" s="136"/>
    </row>
    <row r="94" spans="1:92" s="8" customFormat="1" x14ac:dyDescent="0.35">
      <c r="A94" s="100" t="s">
        <v>152</v>
      </c>
      <c r="C94" s="17"/>
      <c r="D94" s="17"/>
      <c r="F94" s="136">
        <f>F16</f>
        <v>841500</v>
      </c>
      <c r="G94" s="136">
        <f t="shared" ref="G94:Q94" si="468">G16</f>
        <v>1782000</v>
      </c>
      <c r="H94" s="136">
        <f t="shared" si="468"/>
        <v>1435500</v>
      </c>
      <c r="I94" s="136">
        <f t="shared" si="468"/>
        <v>1633500</v>
      </c>
      <c r="J94" s="136">
        <f t="shared" si="468"/>
        <v>2277000</v>
      </c>
      <c r="K94" s="136">
        <f t="shared" si="468"/>
        <v>2277000</v>
      </c>
      <c r="L94" s="136">
        <f t="shared" si="468"/>
        <v>2079000</v>
      </c>
      <c r="M94" s="136">
        <f t="shared" si="468"/>
        <v>1584000</v>
      </c>
      <c r="N94" s="136">
        <f t="shared" si="468"/>
        <v>1584000</v>
      </c>
      <c r="O94" s="136">
        <f t="shared" si="468"/>
        <v>1584000</v>
      </c>
      <c r="P94" s="136">
        <f t="shared" si="468"/>
        <v>990000</v>
      </c>
      <c r="Q94" s="136">
        <f t="shared" si="468"/>
        <v>816750</v>
      </c>
      <c r="R94" s="136"/>
      <c r="S94" s="136"/>
      <c r="T94" s="136"/>
      <c r="U94" s="136">
        <f>U16</f>
        <v>917157.79816513765</v>
      </c>
      <c r="V94" s="136">
        <f t="shared" ref="V94:AF94" si="469">V16</f>
        <v>1942216.513761468</v>
      </c>
      <c r="W94" s="136">
        <f t="shared" si="469"/>
        <v>1564563.3027522936</v>
      </c>
      <c r="X94" s="136">
        <f t="shared" si="469"/>
        <v>1780365.1376146793</v>
      </c>
      <c r="Y94" s="136">
        <f t="shared" si="469"/>
        <v>2481721.1009174315</v>
      </c>
      <c r="Z94" s="136">
        <f t="shared" si="469"/>
        <v>2481721.1009174315</v>
      </c>
      <c r="AA94" s="136">
        <f t="shared" si="469"/>
        <v>2265919.2660550461</v>
      </c>
      <c r="AB94" s="136">
        <f t="shared" si="469"/>
        <v>1726414.6788990828</v>
      </c>
      <c r="AC94" s="136">
        <f t="shared" si="469"/>
        <v>1726414.6788990828</v>
      </c>
      <c r="AD94" s="136">
        <f t="shared" si="469"/>
        <v>1726414.6788990828</v>
      </c>
      <c r="AE94" s="136">
        <f t="shared" si="469"/>
        <v>1079009.1743119268</v>
      </c>
      <c r="AF94" s="136">
        <f t="shared" si="469"/>
        <v>890182.56880733964</v>
      </c>
      <c r="AG94" s="136"/>
      <c r="AH94" s="136"/>
      <c r="AI94" s="136"/>
      <c r="AJ94" s="136">
        <f>AJ16</f>
        <v>963015.68807339459</v>
      </c>
      <c r="AK94" s="136">
        <f t="shared" ref="AK94:AU94" si="470">AK16</f>
        <v>2039327.3394495414</v>
      </c>
      <c r="AL94" s="136">
        <f t="shared" si="470"/>
        <v>1642791.4678899082</v>
      </c>
      <c r="AM94" s="136">
        <f t="shared" si="470"/>
        <v>1869383.3944954132</v>
      </c>
      <c r="AN94" s="136">
        <f t="shared" si="470"/>
        <v>2605807.1559633035</v>
      </c>
      <c r="AO94" s="136">
        <f t="shared" si="470"/>
        <v>2605807.1559633035</v>
      </c>
      <c r="AP94" s="136">
        <f t="shared" si="470"/>
        <v>2379215.2293577986</v>
      </c>
      <c r="AQ94" s="136">
        <f t="shared" si="470"/>
        <v>1812735.4128440372</v>
      </c>
      <c r="AR94" s="136">
        <f t="shared" si="470"/>
        <v>1812735.4128440372</v>
      </c>
      <c r="AS94" s="136">
        <f t="shared" si="470"/>
        <v>1812735.4128440372</v>
      </c>
      <c r="AT94" s="136">
        <f t="shared" si="470"/>
        <v>1132959.6330275231</v>
      </c>
      <c r="AU94" s="136">
        <f t="shared" si="470"/>
        <v>934691.69724770659</v>
      </c>
      <c r="AV94" s="136"/>
      <c r="AW94" s="136"/>
      <c r="AX94" s="136"/>
      <c r="AY94" s="136">
        <f>AY16</f>
        <v>1011166.4724770645</v>
      </c>
      <c r="AZ94" s="136">
        <f t="shared" ref="AZ94:BJ94" si="471">AZ16</f>
        <v>2141293.7064220184</v>
      </c>
      <c r="BA94" s="136">
        <f t="shared" si="471"/>
        <v>1724931.0412844038</v>
      </c>
      <c r="BB94" s="136">
        <f t="shared" si="471"/>
        <v>1962852.564220184</v>
      </c>
      <c r="BC94" s="136">
        <f t="shared" si="471"/>
        <v>2736097.5137614687</v>
      </c>
      <c r="BD94" s="136">
        <f t="shared" si="471"/>
        <v>2736097.5137614687</v>
      </c>
      <c r="BE94" s="136">
        <f t="shared" si="471"/>
        <v>2498175.9908256889</v>
      </c>
      <c r="BF94" s="136">
        <f t="shared" si="471"/>
        <v>1903372.1834862388</v>
      </c>
      <c r="BG94" s="136">
        <f t="shared" si="471"/>
        <v>1903372.1834862388</v>
      </c>
      <c r="BH94" s="136">
        <f t="shared" si="471"/>
        <v>1903372.1834862388</v>
      </c>
      <c r="BI94" s="136">
        <f t="shared" si="471"/>
        <v>1189607.6146788993</v>
      </c>
      <c r="BJ94" s="136">
        <f t="shared" si="471"/>
        <v>981426.282110092</v>
      </c>
      <c r="BK94" s="136"/>
      <c r="BL94" s="136"/>
      <c r="BM94" s="136"/>
      <c r="BN94" s="136">
        <f>BN16</f>
        <v>1061724.7961009177</v>
      </c>
      <c r="BO94" s="136">
        <f t="shared" ref="BO94:BY94" si="472">BO16</f>
        <v>2248358.3917431193</v>
      </c>
      <c r="BP94" s="136">
        <f t="shared" si="472"/>
        <v>1811177.593348624</v>
      </c>
      <c r="BQ94" s="136">
        <f t="shared" si="472"/>
        <v>2060995.1924311933</v>
      </c>
      <c r="BR94" s="136">
        <f t="shared" si="472"/>
        <v>2872902.3894495424</v>
      </c>
      <c r="BS94" s="136">
        <f t="shared" si="472"/>
        <v>2872902.3894495424</v>
      </c>
      <c r="BT94" s="136">
        <f t="shared" si="472"/>
        <v>2623084.7903669733</v>
      </c>
      <c r="BU94" s="136">
        <f t="shared" si="472"/>
        <v>1998540.7926605511</v>
      </c>
      <c r="BV94" s="136">
        <f t="shared" si="472"/>
        <v>1998540.7926605511</v>
      </c>
      <c r="BW94" s="136">
        <f t="shared" si="472"/>
        <v>1998540.7926605511</v>
      </c>
      <c r="BX94" s="136">
        <f t="shared" si="472"/>
        <v>1249087.9954128445</v>
      </c>
      <c r="BY94" s="136">
        <f t="shared" si="472"/>
        <v>1030497.5962155967</v>
      </c>
      <c r="BZ94" s="136"/>
      <c r="CA94" s="136"/>
      <c r="CB94" s="136"/>
      <c r="CC94" s="136">
        <f>CC16</f>
        <v>1114811.0359059635</v>
      </c>
      <c r="CD94" s="136">
        <f t="shared" ref="CD94:CN94" si="473">CD16</f>
        <v>2360776.3113302756</v>
      </c>
      <c r="CE94" s="136">
        <f t="shared" si="473"/>
        <v>1901736.4730160553</v>
      </c>
      <c r="CF94" s="136">
        <f t="shared" si="473"/>
        <v>2164044.9520527534</v>
      </c>
      <c r="CG94" s="136">
        <f t="shared" si="473"/>
        <v>3016547.5089220195</v>
      </c>
      <c r="CH94" s="136">
        <f t="shared" si="473"/>
        <v>3016547.5089220195</v>
      </c>
      <c r="CI94" s="136">
        <f t="shared" si="473"/>
        <v>2754239.0298853223</v>
      </c>
      <c r="CJ94" s="136">
        <f t="shared" si="473"/>
        <v>2098467.8322935784</v>
      </c>
      <c r="CK94" s="136">
        <f t="shared" si="473"/>
        <v>2098467.8322935784</v>
      </c>
      <c r="CL94" s="136">
        <f t="shared" si="473"/>
        <v>2098467.8322935784</v>
      </c>
      <c r="CM94" s="136">
        <f t="shared" si="473"/>
        <v>1311542.3951834866</v>
      </c>
      <c r="CN94" s="136">
        <f t="shared" si="473"/>
        <v>1082022.4760263767</v>
      </c>
    </row>
    <row r="95" spans="1:92" s="8" customFormat="1" x14ac:dyDescent="0.35">
      <c r="A95" s="8" t="s">
        <v>247</v>
      </c>
      <c r="C95" s="17"/>
      <c r="D95" s="17"/>
      <c r="E95" s="76">
        <v>-0.02</v>
      </c>
      <c r="F95" s="8">
        <f>F$94*$E95</f>
        <v>-16830</v>
      </c>
      <c r="G95" s="8">
        <f t="shared" ref="G95:Q96" si="474">G$94*$E95</f>
        <v>-35640</v>
      </c>
      <c r="H95" s="8">
        <f t="shared" si="474"/>
        <v>-28710</v>
      </c>
      <c r="I95" s="8">
        <f t="shared" si="474"/>
        <v>-32670</v>
      </c>
      <c r="J95" s="8">
        <f t="shared" si="474"/>
        <v>-45540</v>
      </c>
      <c r="K95" s="8">
        <f t="shared" si="474"/>
        <v>-45540</v>
      </c>
      <c r="L95" s="8">
        <f t="shared" si="474"/>
        <v>-41580</v>
      </c>
      <c r="M95" s="8">
        <f t="shared" si="474"/>
        <v>-31680</v>
      </c>
      <c r="N95" s="8">
        <f t="shared" si="474"/>
        <v>-31680</v>
      </c>
      <c r="O95" s="8">
        <f t="shared" si="474"/>
        <v>-31680</v>
      </c>
      <c r="P95" s="8">
        <f t="shared" si="474"/>
        <v>-19800</v>
      </c>
      <c r="Q95" s="8">
        <f t="shared" si="474"/>
        <v>-16335</v>
      </c>
      <c r="U95" s="8">
        <f>U$94*$E95</f>
        <v>-18343.155963302754</v>
      </c>
      <c r="V95" s="8">
        <f t="shared" ref="V95:AF96" si="475">V$94*$E95</f>
        <v>-38844.33027522936</v>
      </c>
      <c r="W95" s="8">
        <f t="shared" si="475"/>
        <v>-31291.266055045875</v>
      </c>
      <c r="X95" s="8">
        <f t="shared" si="475"/>
        <v>-35607.302752293588</v>
      </c>
      <c r="Y95" s="8">
        <f t="shared" si="475"/>
        <v>-49634.422018348632</v>
      </c>
      <c r="Z95" s="8">
        <f t="shared" si="475"/>
        <v>-49634.422018348632</v>
      </c>
      <c r="AA95" s="8">
        <f t="shared" si="475"/>
        <v>-45318.385321100926</v>
      </c>
      <c r="AB95" s="8">
        <f t="shared" si="475"/>
        <v>-34528.293577981654</v>
      </c>
      <c r="AC95" s="8">
        <f t="shared" si="475"/>
        <v>-34528.293577981654</v>
      </c>
      <c r="AD95" s="8">
        <f t="shared" si="475"/>
        <v>-34528.293577981654</v>
      </c>
      <c r="AE95" s="8">
        <f t="shared" si="475"/>
        <v>-21580.183486238537</v>
      </c>
      <c r="AF95" s="8">
        <f t="shared" si="475"/>
        <v>-17803.651376146794</v>
      </c>
      <c r="AJ95" s="8">
        <f>AJ$94*$E95</f>
        <v>-19260.313761467893</v>
      </c>
      <c r="AK95" s="8">
        <f t="shared" ref="AK95:AU96" si="476">AK$94*$E95</f>
        <v>-40786.546788990832</v>
      </c>
      <c r="AL95" s="8">
        <f t="shared" si="476"/>
        <v>-32855.829357798168</v>
      </c>
      <c r="AM95" s="8">
        <f t="shared" si="476"/>
        <v>-37387.667889908262</v>
      </c>
      <c r="AN95" s="8">
        <f t="shared" si="476"/>
        <v>-52116.143119266075</v>
      </c>
      <c r="AO95" s="8">
        <f t="shared" si="476"/>
        <v>-52116.143119266075</v>
      </c>
      <c r="AP95" s="8">
        <f t="shared" si="476"/>
        <v>-47584.304587155973</v>
      </c>
      <c r="AQ95" s="8">
        <f t="shared" si="476"/>
        <v>-36254.708256880745</v>
      </c>
      <c r="AR95" s="8">
        <f t="shared" si="476"/>
        <v>-36254.708256880745</v>
      </c>
      <c r="AS95" s="8">
        <f t="shared" si="476"/>
        <v>-36254.708256880745</v>
      </c>
      <c r="AT95" s="8">
        <f t="shared" si="476"/>
        <v>-22659.192660550463</v>
      </c>
      <c r="AU95" s="8">
        <f t="shared" si="476"/>
        <v>-18693.833944954131</v>
      </c>
      <c r="AY95" s="8">
        <f>AY$94*$E95</f>
        <v>-20223.329449541288</v>
      </c>
      <c r="AZ95" s="8">
        <f t="shared" ref="AZ95:BJ96" si="477">AZ$94*$E95</f>
        <v>-42825.874128440366</v>
      </c>
      <c r="BA95" s="8">
        <f t="shared" si="477"/>
        <v>-34498.620825688078</v>
      </c>
      <c r="BB95" s="8">
        <f t="shared" si="477"/>
        <v>-39257.051284403678</v>
      </c>
      <c r="BC95" s="8">
        <f t="shared" si="477"/>
        <v>-54721.950275229377</v>
      </c>
      <c r="BD95" s="8">
        <f t="shared" si="477"/>
        <v>-54721.950275229377</v>
      </c>
      <c r="BE95" s="8">
        <f t="shared" si="477"/>
        <v>-49963.519816513777</v>
      </c>
      <c r="BF95" s="8">
        <f t="shared" si="477"/>
        <v>-38067.44366972478</v>
      </c>
      <c r="BG95" s="8">
        <f t="shared" si="477"/>
        <v>-38067.44366972478</v>
      </c>
      <c r="BH95" s="8">
        <f t="shared" si="477"/>
        <v>-38067.44366972478</v>
      </c>
      <c r="BI95" s="8">
        <f t="shared" si="477"/>
        <v>-23792.152293577987</v>
      </c>
      <c r="BJ95" s="8">
        <f t="shared" si="477"/>
        <v>-19628.525642201839</v>
      </c>
      <c r="BN95" s="8">
        <f>BN$94*$E95</f>
        <v>-21234.495922018355</v>
      </c>
      <c r="BO95" s="8">
        <f t="shared" ref="BO95:BY96" si="478">BO$94*$E95</f>
        <v>-44967.16783486239</v>
      </c>
      <c r="BP95" s="8">
        <f t="shared" si="478"/>
        <v>-36223.551866972477</v>
      </c>
      <c r="BQ95" s="8">
        <f t="shared" si="478"/>
        <v>-41219.903848623864</v>
      </c>
      <c r="BR95" s="8">
        <f t="shared" si="478"/>
        <v>-57458.047788990851</v>
      </c>
      <c r="BS95" s="8">
        <f t="shared" si="478"/>
        <v>-57458.047788990851</v>
      </c>
      <c r="BT95" s="8">
        <f t="shared" si="478"/>
        <v>-52461.695807339463</v>
      </c>
      <c r="BU95" s="8">
        <f t="shared" si="478"/>
        <v>-39970.815853211025</v>
      </c>
      <c r="BV95" s="8">
        <f t="shared" si="478"/>
        <v>-39970.815853211025</v>
      </c>
      <c r="BW95" s="8">
        <f t="shared" si="478"/>
        <v>-39970.815853211025</v>
      </c>
      <c r="BX95" s="8">
        <f t="shared" si="478"/>
        <v>-24981.759908256889</v>
      </c>
      <c r="BY95" s="8">
        <f t="shared" si="478"/>
        <v>-20609.951924311932</v>
      </c>
      <c r="CC95" s="8">
        <f>CC$94*$E95</f>
        <v>-22296.220718119272</v>
      </c>
      <c r="CD95" s="8">
        <f t="shared" ref="CD95:CN96" si="479">CD$94*$E95</f>
        <v>-47215.526226605514</v>
      </c>
      <c r="CE95" s="8">
        <f t="shared" si="479"/>
        <v>-38034.729460321105</v>
      </c>
      <c r="CF95" s="8">
        <f t="shared" si="479"/>
        <v>-43280.899041055069</v>
      </c>
      <c r="CG95" s="8">
        <f t="shared" si="479"/>
        <v>-60330.950178440391</v>
      </c>
      <c r="CH95" s="8">
        <f t="shared" si="479"/>
        <v>-60330.950178440391</v>
      </c>
      <c r="CI95" s="8">
        <f t="shared" si="479"/>
        <v>-55084.780597706449</v>
      </c>
      <c r="CJ95" s="8">
        <f t="shared" si="479"/>
        <v>-41969.356645871572</v>
      </c>
      <c r="CK95" s="8">
        <f t="shared" si="479"/>
        <v>-41969.356645871572</v>
      </c>
      <c r="CL95" s="8">
        <f t="shared" si="479"/>
        <v>-41969.356645871572</v>
      </c>
      <c r="CM95" s="8">
        <f t="shared" si="479"/>
        <v>-26230.847903669732</v>
      </c>
      <c r="CN95" s="8">
        <f t="shared" si="479"/>
        <v>-21640.449520527534</v>
      </c>
    </row>
    <row r="96" spans="1:92" s="8" customFormat="1" x14ac:dyDescent="0.35">
      <c r="A96" s="8" t="s">
        <v>272</v>
      </c>
      <c r="C96" s="17"/>
      <c r="D96" s="17"/>
      <c r="E96" s="76">
        <v>-0.1</v>
      </c>
      <c r="F96" s="8">
        <f>F$94*$E96</f>
        <v>-84150</v>
      </c>
      <c r="G96" s="8">
        <f t="shared" si="474"/>
        <v>-178200</v>
      </c>
      <c r="H96" s="8">
        <f t="shared" si="474"/>
        <v>-143550</v>
      </c>
      <c r="I96" s="8">
        <f t="shared" si="474"/>
        <v>-163350</v>
      </c>
      <c r="J96" s="8">
        <f t="shared" si="474"/>
        <v>-227700</v>
      </c>
      <c r="K96" s="8">
        <f t="shared" si="474"/>
        <v>-227700</v>
      </c>
      <c r="L96" s="8">
        <f t="shared" si="474"/>
        <v>-207900</v>
      </c>
      <c r="M96" s="8">
        <f t="shared" si="474"/>
        <v>-158400</v>
      </c>
      <c r="N96" s="8">
        <f t="shared" si="474"/>
        <v>-158400</v>
      </c>
      <c r="O96" s="8">
        <f t="shared" si="474"/>
        <v>-158400</v>
      </c>
      <c r="P96" s="8">
        <f t="shared" si="474"/>
        <v>-99000</v>
      </c>
      <c r="Q96" s="8">
        <f t="shared" si="474"/>
        <v>-81675</v>
      </c>
      <c r="U96" s="8">
        <f>U$94*$E96</f>
        <v>-91715.779816513765</v>
      </c>
      <c r="V96" s="8">
        <f t="shared" si="475"/>
        <v>-194221.65137614682</v>
      </c>
      <c r="W96" s="8">
        <f t="shared" si="475"/>
        <v>-156456.33027522938</v>
      </c>
      <c r="X96" s="8">
        <f t="shared" si="475"/>
        <v>-178036.51376146794</v>
      </c>
      <c r="Y96" s="8">
        <f t="shared" si="475"/>
        <v>-248172.11009174318</v>
      </c>
      <c r="Z96" s="8">
        <f t="shared" si="475"/>
        <v>-248172.11009174318</v>
      </c>
      <c r="AA96" s="8">
        <f t="shared" si="475"/>
        <v>-226591.92660550462</v>
      </c>
      <c r="AB96" s="8">
        <f t="shared" si="475"/>
        <v>-172641.46788990829</v>
      </c>
      <c r="AC96" s="8">
        <f t="shared" si="475"/>
        <v>-172641.46788990829</v>
      </c>
      <c r="AD96" s="8">
        <f t="shared" si="475"/>
        <v>-172641.46788990829</v>
      </c>
      <c r="AE96" s="8">
        <f t="shared" si="475"/>
        <v>-107900.91743119269</v>
      </c>
      <c r="AF96" s="8">
        <f t="shared" si="475"/>
        <v>-89018.25688073397</v>
      </c>
      <c r="AJ96" s="8">
        <f>AJ$94*$E96</f>
        <v>-96301.56880733947</v>
      </c>
      <c r="AK96" s="8">
        <f t="shared" si="476"/>
        <v>-203932.73394495415</v>
      </c>
      <c r="AL96" s="8">
        <f t="shared" si="476"/>
        <v>-164279.14678899082</v>
      </c>
      <c r="AM96" s="8">
        <f t="shared" si="476"/>
        <v>-186938.33944954132</v>
      </c>
      <c r="AN96" s="8">
        <f t="shared" si="476"/>
        <v>-260580.71559633035</v>
      </c>
      <c r="AO96" s="8">
        <f t="shared" si="476"/>
        <v>-260580.71559633035</v>
      </c>
      <c r="AP96" s="8">
        <f t="shared" si="476"/>
        <v>-237921.52293577988</v>
      </c>
      <c r="AQ96" s="8">
        <f t="shared" si="476"/>
        <v>-181273.54128440373</v>
      </c>
      <c r="AR96" s="8">
        <f t="shared" si="476"/>
        <v>-181273.54128440373</v>
      </c>
      <c r="AS96" s="8">
        <f t="shared" si="476"/>
        <v>-181273.54128440373</v>
      </c>
      <c r="AT96" s="8">
        <f t="shared" si="476"/>
        <v>-113295.96330275231</v>
      </c>
      <c r="AU96" s="8">
        <f t="shared" si="476"/>
        <v>-93469.169724770662</v>
      </c>
      <c r="AY96" s="8">
        <f>AY$94*$E96</f>
        <v>-101116.64724770645</v>
      </c>
      <c r="AZ96" s="8">
        <f t="shared" si="477"/>
        <v>-214129.37064220186</v>
      </c>
      <c r="BA96" s="8">
        <f t="shared" si="477"/>
        <v>-172493.10412844038</v>
      </c>
      <c r="BB96" s="8">
        <f t="shared" si="477"/>
        <v>-196285.2564220184</v>
      </c>
      <c r="BC96" s="8">
        <f t="shared" si="477"/>
        <v>-273609.75137614686</v>
      </c>
      <c r="BD96" s="8">
        <f t="shared" si="477"/>
        <v>-273609.75137614686</v>
      </c>
      <c r="BE96" s="8">
        <f t="shared" si="477"/>
        <v>-249817.59908256889</v>
      </c>
      <c r="BF96" s="8">
        <f t="shared" si="477"/>
        <v>-190337.21834862389</v>
      </c>
      <c r="BG96" s="8">
        <f t="shared" si="477"/>
        <v>-190337.21834862389</v>
      </c>
      <c r="BH96" s="8">
        <f t="shared" si="477"/>
        <v>-190337.21834862389</v>
      </c>
      <c r="BI96" s="8">
        <f t="shared" si="477"/>
        <v>-118960.76146788994</v>
      </c>
      <c r="BJ96" s="8">
        <f t="shared" si="477"/>
        <v>-98142.6282110092</v>
      </c>
      <c r="BN96" s="8">
        <f>BN$94*$E96</f>
        <v>-106172.47961009177</v>
      </c>
      <c r="BO96" s="8">
        <f t="shared" si="478"/>
        <v>-224835.83917431196</v>
      </c>
      <c r="BP96" s="8">
        <f t="shared" si="478"/>
        <v>-181117.75933486241</v>
      </c>
      <c r="BQ96" s="8">
        <f t="shared" si="478"/>
        <v>-206099.51924311934</v>
      </c>
      <c r="BR96" s="8">
        <f t="shared" si="478"/>
        <v>-287290.23894495424</v>
      </c>
      <c r="BS96" s="8">
        <f t="shared" si="478"/>
        <v>-287290.23894495424</v>
      </c>
      <c r="BT96" s="8">
        <f t="shared" si="478"/>
        <v>-262308.47903669736</v>
      </c>
      <c r="BU96" s="8">
        <f t="shared" si="478"/>
        <v>-199854.07926605514</v>
      </c>
      <c r="BV96" s="8">
        <f t="shared" si="478"/>
        <v>-199854.07926605514</v>
      </c>
      <c r="BW96" s="8">
        <f t="shared" si="478"/>
        <v>-199854.07926605514</v>
      </c>
      <c r="BX96" s="8">
        <f t="shared" si="478"/>
        <v>-124908.79954128445</v>
      </c>
      <c r="BY96" s="8">
        <f t="shared" si="478"/>
        <v>-103049.75962155967</v>
      </c>
      <c r="CC96" s="8">
        <f>CC$94*$E96</f>
        <v>-111481.10359059635</v>
      </c>
      <c r="CD96" s="8">
        <f t="shared" si="479"/>
        <v>-236077.63113302758</v>
      </c>
      <c r="CE96" s="8">
        <f t="shared" si="479"/>
        <v>-190173.64730160555</v>
      </c>
      <c r="CF96" s="8">
        <f t="shared" si="479"/>
        <v>-216404.49520527537</v>
      </c>
      <c r="CG96" s="8">
        <f t="shared" si="479"/>
        <v>-301654.75089220196</v>
      </c>
      <c r="CH96" s="8">
        <f t="shared" si="479"/>
        <v>-301654.75089220196</v>
      </c>
      <c r="CI96" s="8">
        <f t="shared" si="479"/>
        <v>-275423.90298853227</v>
      </c>
      <c r="CJ96" s="8">
        <f t="shared" si="479"/>
        <v>-209846.78322935785</v>
      </c>
      <c r="CK96" s="8">
        <f t="shared" si="479"/>
        <v>-209846.78322935785</v>
      </c>
      <c r="CL96" s="8">
        <f t="shared" si="479"/>
        <v>-209846.78322935785</v>
      </c>
      <c r="CM96" s="8">
        <f t="shared" si="479"/>
        <v>-131154.23951834868</v>
      </c>
      <c r="CN96" s="8">
        <f t="shared" si="479"/>
        <v>-108202.24760263768</v>
      </c>
    </row>
    <row r="97" spans="1:92" s="8" customFormat="1" x14ac:dyDescent="0.35">
      <c r="C97" s="17"/>
      <c r="D97" s="17"/>
    </row>
    <row r="98" spans="1:92" s="8" customFormat="1" x14ac:dyDescent="0.35">
      <c r="A98" s="92" t="s">
        <v>202</v>
      </c>
      <c r="C98" s="17"/>
      <c r="D98" s="17"/>
      <c r="F98" s="8">
        <f>SUM(F94:F96)</f>
        <v>740520</v>
      </c>
      <c r="G98" s="8">
        <f t="shared" ref="G98:Q98" si="480">SUM(G94:G96)</f>
        <v>1568160</v>
      </c>
      <c r="H98" s="8">
        <f t="shared" si="480"/>
        <v>1263240</v>
      </c>
      <c r="I98" s="8">
        <f t="shared" si="480"/>
        <v>1437480</v>
      </c>
      <c r="J98" s="8">
        <f t="shared" si="480"/>
        <v>2003760</v>
      </c>
      <c r="K98" s="8">
        <f t="shared" si="480"/>
        <v>2003760</v>
      </c>
      <c r="L98" s="8">
        <f t="shared" si="480"/>
        <v>1829520</v>
      </c>
      <c r="M98" s="8">
        <f t="shared" si="480"/>
        <v>1393920</v>
      </c>
      <c r="N98" s="8">
        <f t="shared" si="480"/>
        <v>1393920</v>
      </c>
      <c r="O98" s="8">
        <f t="shared" si="480"/>
        <v>1393920</v>
      </c>
      <c r="P98" s="8">
        <f t="shared" si="480"/>
        <v>871200</v>
      </c>
      <c r="Q98" s="8">
        <f t="shared" si="480"/>
        <v>718740</v>
      </c>
      <c r="U98" s="8">
        <f>SUM(U94:U96)</f>
        <v>807098.86238532118</v>
      </c>
      <c r="V98" s="8">
        <f t="shared" ref="V98:AF98" si="481">SUM(V94:V96)</f>
        <v>1709150.5321100918</v>
      </c>
      <c r="W98" s="8">
        <f t="shared" si="481"/>
        <v>1376815.7064220184</v>
      </c>
      <c r="X98" s="8">
        <f t="shared" si="481"/>
        <v>1566721.3211009176</v>
      </c>
      <c r="Y98" s="8">
        <f t="shared" si="481"/>
        <v>2183914.5688073398</v>
      </c>
      <c r="Z98" s="8">
        <f t="shared" si="481"/>
        <v>2183914.5688073398</v>
      </c>
      <c r="AA98" s="8">
        <f t="shared" si="481"/>
        <v>1994008.9541284407</v>
      </c>
      <c r="AB98" s="8">
        <f t="shared" si="481"/>
        <v>1519244.9174311929</v>
      </c>
      <c r="AC98" s="8">
        <f t="shared" si="481"/>
        <v>1519244.9174311929</v>
      </c>
      <c r="AD98" s="8">
        <f t="shared" si="481"/>
        <v>1519244.9174311929</v>
      </c>
      <c r="AE98" s="8">
        <f t="shared" si="481"/>
        <v>949528.07339449553</v>
      </c>
      <c r="AF98" s="8">
        <f t="shared" si="481"/>
        <v>783360.66055045882</v>
      </c>
      <c r="AJ98" s="8">
        <f>SUM(AJ94:AJ96)</f>
        <v>847453.80550458725</v>
      </c>
      <c r="AK98" s="8">
        <f t="shared" ref="AK98:AU98" si="482">SUM(AK94:AK96)</f>
        <v>1794608.0587155966</v>
      </c>
      <c r="AL98" s="8">
        <f t="shared" si="482"/>
        <v>1445656.4917431192</v>
      </c>
      <c r="AM98" s="8">
        <f t="shared" si="482"/>
        <v>1645057.3871559636</v>
      </c>
      <c r="AN98" s="8">
        <f t="shared" si="482"/>
        <v>2293110.2972477069</v>
      </c>
      <c r="AO98" s="8">
        <f t="shared" si="482"/>
        <v>2293110.2972477069</v>
      </c>
      <c r="AP98" s="8">
        <f t="shared" si="482"/>
        <v>2093709.4018348628</v>
      </c>
      <c r="AQ98" s="8">
        <f t="shared" si="482"/>
        <v>1595207.1633027527</v>
      </c>
      <c r="AR98" s="8">
        <f t="shared" si="482"/>
        <v>1595207.1633027527</v>
      </c>
      <c r="AS98" s="8">
        <f t="shared" si="482"/>
        <v>1595207.1633027527</v>
      </c>
      <c r="AT98" s="8">
        <f t="shared" si="482"/>
        <v>997004.47706422035</v>
      </c>
      <c r="AU98" s="8">
        <f t="shared" si="482"/>
        <v>822528.69357798179</v>
      </c>
      <c r="AY98" s="8">
        <f>SUM(AY94:AY96)</f>
        <v>889826.49577981676</v>
      </c>
      <c r="AZ98" s="8">
        <f t="shared" ref="AZ98:BJ98" si="483">SUM(AZ94:AZ96)</f>
        <v>1884338.461651376</v>
      </c>
      <c r="BA98" s="8">
        <f t="shared" si="483"/>
        <v>1517939.3163302753</v>
      </c>
      <c r="BB98" s="8">
        <f t="shared" si="483"/>
        <v>1727310.2565137618</v>
      </c>
      <c r="BC98" s="8">
        <f t="shared" si="483"/>
        <v>2407765.8121100925</v>
      </c>
      <c r="BD98" s="8">
        <f t="shared" si="483"/>
        <v>2407765.8121100925</v>
      </c>
      <c r="BE98" s="8">
        <f t="shared" si="483"/>
        <v>2198394.8719266066</v>
      </c>
      <c r="BF98" s="8">
        <f t="shared" si="483"/>
        <v>1674967.5214678901</v>
      </c>
      <c r="BG98" s="8">
        <f t="shared" si="483"/>
        <v>1674967.5214678901</v>
      </c>
      <c r="BH98" s="8">
        <f t="shared" si="483"/>
        <v>1674967.5214678901</v>
      </c>
      <c r="BI98" s="8">
        <f t="shared" si="483"/>
        <v>1046854.7009174314</v>
      </c>
      <c r="BJ98" s="8">
        <f t="shared" si="483"/>
        <v>863655.12825688091</v>
      </c>
      <c r="BN98" s="8">
        <f>SUM(BN94:BN96)</f>
        <v>934317.82056880766</v>
      </c>
      <c r="BO98" s="8">
        <f t="shared" ref="BO98:BY98" si="484">SUM(BO94:BO96)</f>
        <v>1978555.3847339447</v>
      </c>
      <c r="BP98" s="8">
        <f t="shared" si="484"/>
        <v>1593836.2821467889</v>
      </c>
      <c r="BQ98" s="8">
        <f t="shared" si="484"/>
        <v>1813675.7693394502</v>
      </c>
      <c r="BR98" s="8">
        <f t="shared" si="484"/>
        <v>2528154.1027155975</v>
      </c>
      <c r="BS98" s="8">
        <f t="shared" si="484"/>
        <v>2528154.1027155975</v>
      </c>
      <c r="BT98" s="8">
        <f t="shared" si="484"/>
        <v>2308314.6155229365</v>
      </c>
      <c r="BU98" s="8">
        <f t="shared" si="484"/>
        <v>1758715.897541285</v>
      </c>
      <c r="BV98" s="8">
        <f t="shared" si="484"/>
        <v>1758715.897541285</v>
      </c>
      <c r="BW98" s="8">
        <f t="shared" si="484"/>
        <v>1758715.897541285</v>
      </c>
      <c r="BX98" s="8">
        <f t="shared" si="484"/>
        <v>1099197.4359633033</v>
      </c>
      <c r="BY98" s="8">
        <f t="shared" si="484"/>
        <v>906837.88466972508</v>
      </c>
      <c r="CC98" s="8">
        <f>SUM(CC94:CC96)</f>
        <v>981033.71159724786</v>
      </c>
      <c r="CD98" s="8">
        <f t="shared" ref="CD98:CN98" si="485">SUM(CD94:CD96)</f>
        <v>2077483.1539706427</v>
      </c>
      <c r="CE98" s="8">
        <f t="shared" si="485"/>
        <v>1673528.0962541285</v>
      </c>
      <c r="CF98" s="8">
        <f t="shared" si="485"/>
        <v>1904359.5578064229</v>
      </c>
      <c r="CG98" s="8">
        <f t="shared" si="485"/>
        <v>2654561.8078513774</v>
      </c>
      <c r="CH98" s="8">
        <f t="shared" si="485"/>
        <v>2654561.8078513774</v>
      </c>
      <c r="CI98" s="8">
        <f t="shared" si="485"/>
        <v>2423730.3462990839</v>
      </c>
      <c r="CJ98" s="8">
        <f t="shared" si="485"/>
        <v>1846651.692418349</v>
      </c>
      <c r="CK98" s="8">
        <f t="shared" si="485"/>
        <v>1846651.692418349</v>
      </c>
      <c r="CL98" s="8">
        <f t="shared" si="485"/>
        <v>1846651.692418349</v>
      </c>
      <c r="CM98" s="8">
        <f t="shared" si="485"/>
        <v>1154157.3077614682</v>
      </c>
      <c r="CN98" s="8">
        <f t="shared" si="485"/>
        <v>952179.77890321147</v>
      </c>
    </row>
    <row r="99" spans="1:92" s="11" customFormat="1" x14ac:dyDescent="0.35">
      <c r="A99" s="101" t="s">
        <v>203</v>
      </c>
      <c r="C99" s="120"/>
      <c r="D99" s="120"/>
      <c r="E99" s="91"/>
      <c r="F99" s="91">
        <v>0.85</v>
      </c>
      <c r="G99" s="91">
        <v>0.85</v>
      </c>
      <c r="H99" s="91">
        <v>0.85</v>
      </c>
      <c r="I99" s="91">
        <v>0.85</v>
      </c>
      <c r="J99" s="91">
        <v>0.85</v>
      </c>
      <c r="K99" s="91">
        <v>0.85</v>
      </c>
      <c r="L99" s="91">
        <v>0.85</v>
      </c>
      <c r="M99" s="91">
        <v>0.85</v>
      </c>
      <c r="N99" s="91">
        <v>0.85</v>
      </c>
      <c r="O99" s="91">
        <v>0.85</v>
      </c>
      <c r="P99" s="91">
        <v>0.85</v>
      </c>
      <c r="Q99" s="91">
        <v>0.85</v>
      </c>
      <c r="S99" s="91"/>
      <c r="U99" s="91">
        <v>0.85</v>
      </c>
      <c r="V99" s="91">
        <v>0.85</v>
      </c>
      <c r="W99" s="91">
        <v>0.85</v>
      </c>
      <c r="X99" s="91">
        <v>0.85</v>
      </c>
      <c r="Y99" s="91">
        <v>0.85</v>
      </c>
      <c r="Z99" s="91">
        <v>0.85</v>
      </c>
      <c r="AA99" s="91">
        <v>0.85</v>
      </c>
      <c r="AB99" s="91">
        <v>0.85</v>
      </c>
      <c r="AC99" s="91">
        <v>0.85</v>
      </c>
      <c r="AD99" s="91">
        <v>0.85</v>
      </c>
      <c r="AE99" s="91">
        <v>0.85</v>
      </c>
      <c r="AF99" s="91">
        <v>0.85</v>
      </c>
      <c r="AJ99" s="91">
        <v>0.85</v>
      </c>
      <c r="AK99" s="91">
        <v>0.85</v>
      </c>
      <c r="AL99" s="91">
        <v>0.85</v>
      </c>
      <c r="AM99" s="91">
        <v>0.85</v>
      </c>
      <c r="AN99" s="91">
        <v>0.85</v>
      </c>
      <c r="AO99" s="91">
        <v>0.85</v>
      </c>
      <c r="AP99" s="91">
        <v>0.85</v>
      </c>
      <c r="AQ99" s="91">
        <v>0.85</v>
      </c>
      <c r="AR99" s="91">
        <v>0.85</v>
      </c>
      <c r="AS99" s="91">
        <v>0.85</v>
      </c>
      <c r="AT99" s="91">
        <v>0.85</v>
      </c>
      <c r="AU99" s="91">
        <v>0.85</v>
      </c>
      <c r="AY99" s="91">
        <v>0.85</v>
      </c>
      <c r="AZ99" s="91">
        <v>0.85</v>
      </c>
      <c r="BA99" s="91">
        <v>0.85</v>
      </c>
      <c r="BB99" s="91">
        <v>0.85</v>
      </c>
      <c r="BC99" s="91">
        <v>0.85</v>
      </c>
      <c r="BD99" s="91">
        <v>0.85</v>
      </c>
      <c r="BE99" s="91">
        <v>0.85</v>
      </c>
      <c r="BF99" s="91">
        <v>0.85</v>
      </c>
      <c r="BG99" s="91">
        <v>0.85</v>
      </c>
      <c r="BH99" s="91">
        <v>0.85</v>
      </c>
      <c r="BI99" s="91">
        <v>0.85</v>
      </c>
      <c r="BJ99" s="91">
        <v>0.85</v>
      </c>
      <c r="BN99" s="91">
        <v>0.85</v>
      </c>
      <c r="BO99" s="91">
        <v>0.85</v>
      </c>
      <c r="BP99" s="91">
        <v>0.85</v>
      </c>
      <c r="BQ99" s="91">
        <v>0.85</v>
      </c>
      <c r="BR99" s="91">
        <v>0.85</v>
      </c>
      <c r="BS99" s="91">
        <v>0.85</v>
      </c>
      <c r="BT99" s="91">
        <v>0.85</v>
      </c>
      <c r="BU99" s="91">
        <v>0.85</v>
      </c>
      <c r="BV99" s="91">
        <v>0.85</v>
      </c>
      <c r="BW99" s="91">
        <v>0.85</v>
      </c>
      <c r="BX99" s="91">
        <v>0.85</v>
      </c>
      <c r="BY99" s="91">
        <v>0.85</v>
      </c>
      <c r="CC99" s="91">
        <v>0.85</v>
      </c>
      <c r="CD99" s="91">
        <v>0.85</v>
      </c>
      <c r="CE99" s="91">
        <v>0.85</v>
      </c>
      <c r="CF99" s="91">
        <v>0.85</v>
      </c>
      <c r="CG99" s="91">
        <v>0.85</v>
      </c>
      <c r="CH99" s="91">
        <v>0.85</v>
      </c>
      <c r="CI99" s="91">
        <v>0.85</v>
      </c>
      <c r="CJ99" s="91">
        <v>0.85</v>
      </c>
      <c r="CK99" s="91">
        <v>0.85</v>
      </c>
      <c r="CL99" s="91">
        <v>0.85</v>
      </c>
      <c r="CM99" s="91">
        <v>0.85</v>
      </c>
      <c r="CN99" s="91">
        <v>0.85</v>
      </c>
    </row>
    <row r="100" spans="1:92" s="8" customFormat="1" x14ac:dyDescent="0.35">
      <c r="A100" s="102" t="s">
        <v>204</v>
      </c>
      <c r="C100" s="17"/>
      <c r="D100" s="17"/>
      <c r="F100" s="8">
        <f>F99*F98</f>
        <v>629442</v>
      </c>
      <c r="G100" s="8">
        <f t="shared" ref="G100:Q100" si="486">G99*G98</f>
        <v>1332936</v>
      </c>
      <c r="H100" s="8">
        <f t="shared" si="486"/>
        <v>1073754</v>
      </c>
      <c r="I100" s="8">
        <f t="shared" si="486"/>
        <v>1221858</v>
      </c>
      <c r="J100" s="8">
        <f t="shared" si="486"/>
        <v>1703196</v>
      </c>
      <c r="K100" s="8">
        <f t="shared" si="486"/>
        <v>1703196</v>
      </c>
      <c r="L100" s="8">
        <f t="shared" si="486"/>
        <v>1555092</v>
      </c>
      <c r="M100" s="8">
        <f t="shared" si="486"/>
        <v>1184832</v>
      </c>
      <c r="N100" s="8">
        <f t="shared" si="486"/>
        <v>1184832</v>
      </c>
      <c r="O100" s="8">
        <f t="shared" si="486"/>
        <v>1184832</v>
      </c>
      <c r="P100" s="8">
        <f t="shared" si="486"/>
        <v>740520</v>
      </c>
      <c r="Q100" s="8">
        <f t="shared" si="486"/>
        <v>610929</v>
      </c>
      <c r="U100" s="8">
        <f>U99*U98</f>
        <v>686034.03302752296</v>
      </c>
      <c r="V100" s="8">
        <f t="shared" ref="V100" si="487">V99*V98</f>
        <v>1452777.9522935781</v>
      </c>
      <c r="W100" s="8">
        <f t="shared" ref="W100" si="488">W99*W98</f>
        <v>1170293.3504587156</v>
      </c>
      <c r="X100" s="8">
        <f t="shared" ref="X100" si="489">X99*X98</f>
        <v>1331713.1229357799</v>
      </c>
      <c r="Y100" s="8">
        <f t="shared" ref="Y100" si="490">Y99*Y98</f>
        <v>1856327.3834862388</v>
      </c>
      <c r="Z100" s="8">
        <f t="shared" ref="Z100" si="491">Z99*Z98</f>
        <v>1856327.3834862388</v>
      </c>
      <c r="AA100" s="8">
        <f t="shared" ref="AA100" si="492">AA99*AA98</f>
        <v>1694907.6110091745</v>
      </c>
      <c r="AB100" s="8">
        <f t="shared" ref="AB100" si="493">AB99*AB98</f>
        <v>1291358.179816514</v>
      </c>
      <c r="AC100" s="8">
        <f t="shared" ref="AC100" si="494">AC99*AC98</f>
        <v>1291358.179816514</v>
      </c>
      <c r="AD100" s="8">
        <f t="shared" ref="AD100" si="495">AD99*AD98</f>
        <v>1291358.179816514</v>
      </c>
      <c r="AE100" s="8">
        <f t="shared" ref="AE100" si="496">AE99*AE98</f>
        <v>807098.86238532118</v>
      </c>
      <c r="AF100" s="8">
        <f t="shared" ref="AF100" si="497">AF99*AF98</f>
        <v>665856.56146788993</v>
      </c>
      <c r="AJ100" s="8">
        <f>AJ99*AJ98</f>
        <v>720335.73467889917</v>
      </c>
      <c r="AK100" s="8">
        <f t="shared" ref="AK100" si="498">AK99*AK98</f>
        <v>1525416.8499082571</v>
      </c>
      <c r="AL100" s="8">
        <f t="shared" ref="AL100" si="499">AL99*AL98</f>
        <v>1228808.0179816512</v>
      </c>
      <c r="AM100" s="8">
        <f t="shared" ref="AM100" si="500">AM99*AM98</f>
        <v>1398298.7790825691</v>
      </c>
      <c r="AN100" s="8">
        <f t="shared" ref="AN100" si="501">AN99*AN98</f>
        <v>1949143.7526605509</v>
      </c>
      <c r="AO100" s="8">
        <f t="shared" ref="AO100" si="502">AO99*AO98</f>
        <v>1949143.7526605509</v>
      </c>
      <c r="AP100" s="8">
        <f t="shared" ref="AP100" si="503">AP99*AP98</f>
        <v>1779652.9915596333</v>
      </c>
      <c r="AQ100" s="8">
        <f t="shared" ref="AQ100" si="504">AQ99*AQ98</f>
        <v>1355926.0888073398</v>
      </c>
      <c r="AR100" s="8">
        <f t="shared" ref="AR100" si="505">AR99*AR98</f>
        <v>1355926.0888073398</v>
      </c>
      <c r="AS100" s="8">
        <f t="shared" ref="AS100" si="506">AS99*AS98</f>
        <v>1355926.0888073398</v>
      </c>
      <c r="AT100" s="8">
        <f t="shared" ref="AT100" si="507">AT99*AT98</f>
        <v>847453.80550458725</v>
      </c>
      <c r="AU100" s="8">
        <f t="shared" ref="AU100" si="508">AU99*AU98</f>
        <v>699149.38954128453</v>
      </c>
      <c r="AY100" s="8">
        <f>AY99*AY98</f>
        <v>756352.52141284419</v>
      </c>
      <c r="AZ100" s="8">
        <f t="shared" ref="AZ100" si="509">AZ99*AZ98</f>
        <v>1601687.6924036695</v>
      </c>
      <c r="BA100" s="8">
        <f t="shared" ref="BA100" si="510">BA99*BA98</f>
        <v>1290248.4188807339</v>
      </c>
      <c r="BB100" s="8">
        <f t="shared" ref="BB100" si="511">BB99*BB98</f>
        <v>1468213.7180366975</v>
      </c>
      <c r="BC100" s="8">
        <f t="shared" ref="BC100" si="512">BC99*BC98</f>
        <v>2046600.9402935787</v>
      </c>
      <c r="BD100" s="8">
        <f t="shared" ref="BD100" si="513">BD99*BD98</f>
        <v>2046600.9402935787</v>
      </c>
      <c r="BE100" s="8">
        <f t="shared" ref="BE100" si="514">BE99*BE98</f>
        <v>1868635.6411376155</v>
      </c>
      <c r="BF100" s="8">
        <f t="shared" ref="BF100" si="515">BF99*BF98</f>
        <v>1423722.3932477066</v>
      </c>
      <c r="BG100" s="8">
        <f t="shared" ref="BG100" si="516">BG99*BG98</f>
        <v>1423722.3932477066</v>
      </c>
      <c r="BH100" s="8">
        <f t="shared" ref="BH100" si="517">BH99*BH98</f>
        <v>1423722.3932477066</v>
      </c>
      <c r="BI100" s="8">
        <f t="shared" ref="BI100" si="518">BI99*BI98</f>
        <v>889826.49577981664</v>
      </c>
      <c r="BJ100" s="8">
        <f t="shared" ref="BJ100" si="519">BJ99*BJ98</f>
        <v>734106.85901834874</v>
      </c>
      <c r="BN100" s="8">
        <f>BN99*BN98</f>
        <v>794170.14748348645</v>
      </c>
      <c r="BO100" s="8">
        <f t="shared" ref="BO100" si="520">BO99*BO98</f>
        <v>1681772.0770238528</v>
      </c>
      <c r="BP100" s="8">
        <f t="shared" ref="BP100" si="521">BP99*BP98</f>
        <v>1354760.8398247706</v>
      </c>
      <c r="BQ100" s="8">
        <f t="shared" ref="BQ100" si="522">BQ99*BQ98</f>
        <v>1541624.4039385326</v>
      </c>
      <c r="BR100" s="8">
        <f t="shared" ref="BR100" si="523">BR99*BR98</f>
        <v>2148930.9873082577</v>
      </c>
      <c r="BS100" s="8">
        <f t="shared" ref="BS100" si="524">BS99*BS98</f>
        <v>2148930.9873082577</v>
      </c>
      <c r="BT100" s="8">
        <f t="shared" ref="BT100" si="525">BT99*BT98</f>
        <v>1962067.423194496</v>
      </c>
      <c r="BU100" s="8">
        <f t="shared" ref="BU100" si="526">BU99*BU98</f>
        <v>1494908.5129100922</v>
      </c>
      <c r="BV100" s="8">
        <f t="shared" ref="BV100" si="527">BV99*BV98</f>
        <v>1494908.5129100922</v>
      </c>
      <c r="BW100" s="8">
        <f t="shared" ref="BW100" si="528">BW99*BW98</f>
        <v>1494908.5129100922</v>
      </c>
      <c r="BX100" s="8">
        <f t="shared" ref="BX100" si="529">BX99*BX98</f>
        <v>934317.82056880777</v>
      </c>
      <c r="BY100" s="8">
        <f t="shared" ref="BY100" si="530">BY99*BY98</f>
        <v>770812.20196926629</v>
      </c>
      <c r="CC100" s="8">
        <f>CC99*CC98</f>
        <v>833878.65485766064</v>
      </c>
      <c r="CD100" s="8">
        <f t="shared" ref="CD100" si="531">CD99*CD98</f>
        <v>1765860.6808750462</v>
      </c>
      <c r="CE100" s="8">
        <f t="shared" ref="CE100" si="532">CE99*CE98</f>
        <v>1422498.8818160093</v>
      </c>
      <c r="CF100" s="8">
        <f t="shared" ref="CF100" si="533">CF99*CF98</f>
        <v>1618705.6241354595</v>
      </c>
      <c r="CG100" s="8">
        <f t="shared" ref="CG100" si="534">CG99*CG98</f>
        <v>2256377.5366736706</v>
      </c>
      <c r="CH100" s="8">
        <f t="shared" ref="CH100" si="535">CH99*CH98</f>
        <v>2256377.5366736706</v>
      </c>
      <c r="CI100" s="8">
        <f t="shared" ref="CI100" si="536">CI99*CI98</f>
        <v>2060170.7943542213</v>
      </c>
      <c r="CJ100" s="8">
        <f t="shared" ref="CJ100" si="537">CJ99*CJ98</f>
        <v>1569653.9385555966</v>
      </c>
      <c r="CK100" s="8">
        <f t="shared" ref="CK100" si="538">CK99*CK98</f>
        <v>1569653.9385555966</v>
      </c>
      <c r="CL100" s="8">
        <f t="shared" ref="CL100" si="539">CL99*CL98</f>
        <v>1569653.9385555966</v>
      </c>
      <c r="CM100" s="8">
        <f t="shared" ref="CM100" si="540">CM99*CM98</f>
        <v>981033.71159724798</v>
      </c>
      <c r="CN100" s="8">
        <f t="shared" ref="CN100" si="541">CN99*CN98</f>
        <v>809352.81206772977</v>
      </c>
    </row>
    <row r="101" spans="1:92" s="8" customFormat="1" x14ac:dyDescent="0.35">
      <c r="C101" s="17"/>
      <c r="D101" s="17"/>
    </row>
    <row r="102" spans="1:92" s="8" customFormat="1" x14ac:dyDescent="0.35">
      <c r="A102" s="8" t="s">
        <v>248</v>
      </c>
      <c r="C102" s="17"/>
      <c r="D102" s="17"/>
      <c r="F102" s="8">
        <f>F29</f>
        <v>891000</v>
      </c>
      <c r="G102" s="8">
        <f t="shared" ref="G102:Q102" si="542">G29</f>
        <v>717750</v>
      </c>
      <c r="H102" s="8">
        <f t="shared" si="542"/>
        <v>816750</v>
      </c>
      <c r="I102" s="8">
        <f t="shared" si="542"/>
        <v>1138500</v>
      </c>
      <c r="J102" s="8">
        <f t="shared" si="542"/>
        <v>1138500</v>
      </c>
      <c r="K102" s="8">
        <f t="shared" si="542"/>
        <v>1019500</v>
      </c>
      <c r="L102" s="8">
        <f t="shared" si="542"/>
        <v>772000</v>
      </c>
      <c r="M102" s="8">
        <f t="shared" si="542"/>
        <v>772000</v>
      </c>
      <c r="N102" s="8">
        <f t="shared" si="542"/>
        <v>772000</v>
      </c>
      <c r="O102" s="8">
        <f t="shared" si="542"/>
        <v>475000</v>
      </c>
      <c r="P102" s="8">
        <f t="shared" si="542"/>
        <v>388375</v>
      </c>
      <c r="Q102" s="8">
        <f t="shared" si="542"/>
        <v>438578.89908256882</v>
      </c>
      <c r="U102" s="8">
        <f>U29</f>
        <v>951108.256880734</v>
      </c>
      <c r="V102" s="8">
        <f t="shared" ref="V102:AF102" si="543">V29</f>
        <v>762281.65137614682</v>
      </c>
      <c r="W102" s="8">
        <f t="shared" si="543"/>
        <v>870182.56880733964</v>
      </c>
      <c r="X102" s="8">
        <f t="shared" si="543"/>
        <v>1220860.5504587158</v>
      </c>
      <c r="Y102" s="8">
        <f t="shared" si="543"/>
        <v>1220860.5504587158</v>
      </c>
      <c r="Z102" s="8">
        <f t="shared" si="543"/>
        <v>1112959.6330275231</v>
      </c>
      <c r="AA102" s="8">
        <f t="shared" si="543"/>
        <v>843207.33944954141</v>
      </c>
      <c r="AB102" s="8">
        <f t="shared" si="543"/>
        <v>843207.33944954141</v>
      </c>
      <c r="AC102" s="8">
        <f t="shared" si="543"/>
        <v>843207.33944954141</v>
      </c>
      <c r="AD102" s="8">
        <f t="shared" si="543"/>
        <v>519504.58715596341</v>
      </c>
      <c r="AE102" s="8">
        <f t="shared" si="543"/>
        <v>425091.28440366982</v>
      </c>
      <c r="AF102" s="8">
        <f t="shared" si="543"/>
        <v>461507.84403669729</v>
      </c>
      <c r="AJ102" s="8">
        <f>AJ29</f>
        <v>999663.66972477071</v>
      </c>
      <c r="AK102" s="8">
        <f t="shared" ref="AK102:AU102" si="544">AK29</f>
        <v>801395.73394495412</v>
      </c>
      <c r="AL102" s="8">
        <f t="shared" si="544"/>
        <v>914691.69724770659</v>
      </c>
      <c r="AM102" s="8">
        <f t="shared" si="544"/>
        <v>1282903.5779816518</v>
      </c>
      <c r="AN102" s="8">
        <f t="shared" si="544"/>
        <v>1282903.5779816518</v>
      </c>
      <c r="AO102" s="8">
        <f t="shared" si="544"/>
        <v>1169607.6146788993</v>
      </c>
      <c r="AP102" s="8">
        <f t="shared" si="544"/>
        <v>886367.70642201859</v>
      </c>
      <c r="AQ102" s="8">
        <f t="shared" si="544"/>
        <v>886367.70642201859</v>
      </c>
      <c r="AR102" s="8">
        <f t="shared" si="544"/>
        <v>886367.70642201859</v>
      </c>
      <c r="AS102" s="8">
        <f t="shared" si="544"/>
        <v>546479.81651376153</v>
      </c>
      <c r="AT102" s="8">
        <f t="shared" si="544"/>
        <v>447345.84862385329</v>
      </c>
      <c r="AU102" s="8">
        <f t="shared" si="544"/>
        <v>485583.23623853223</v>
      </c>
      <c r="AY102" s="8">
        <f>AY29</f>
        <v>1050646.8532110092</v>
      </c>
      <c r="AZ102" s="8">
        <f t="shared" ref="AZ102:BJ102" si="545">AZ29</f>
        <v>842465.52064220188</v>
      </c>
      <c r="BA102" s="8">
        <f t="shared" si="545"/>
        <v>961426.282110092</v>
      </c>
      <c r="BB102" s="8">
        <f t="shared" si="545"/>
        <v>1348048.7568807343</v>
      </c>
      <c r="BC102" s="8">
        <f t="shared" si="545"/>
        <v>1348048.7568807343</v>
      </c>
      <c r="BD102" s="8">
        <f t="shared" si="545"/>
        <v>1229087.9954128445</v>
      </c>
      <c r="BE102" s="8">
        <f t="shared" si="545"/>
        <v>931686.09174311941</v>
      </c>
      <c r="BF102" s="8">
        <f t="shared" si="545"/>
        <v>931686.09174311941</v>
      </c>
      <c r="BG102" s="8">
        <f t="shared" si="545"/>
        <v>931686.09174311941</v>
      </c>
      <c r="BH102" s="8">
        <f t="shared" si="545"/>
        <v>574803.80733944965</v>
      </c>
      <c r="BI102" s="8">
        <f t="shared" si="545"/>
        <v>470713.141055046</v>
      </c>
      <c r="BJ102" s="8">
        <f t="shared" si="545"/>
        <v>510862.39805045887</v>
      </c>
      <c r="BN102" s="8">
        <f>BN29</f>
        <v>1104179.1958715597</v>
      </c>
      <c r="BO102" s="8">
        <f t="shared" ref="BO102:BY102" si="546">BO29</f>
        <v>885588.79667431198</v>
      </c>
      <c r="BP102" s="8">
        <f t="shared" si="546"/>
        <v>1010497.5962155967</v>
      </c>
      <c r="BQ102" s="8">
        <f t="shared" si="546"/>
        <v>1416451.1947247712</v>
      </c>
      <c r="BR102" s="8">
        <f t="shared" si="546"/>
        <v>1416451.1947247712</v>
      </c>
      <c r="BS102" s="8">
        <f t="shared" si="546"/>
        <v>1291542.3951834866</v>
      </c>
      <c r="BT102" s="8">
        <f t="shared" si="546"/>
        <v>979270.39633027557</v>
      </c>
      <c r="BU102" s="8">
        <f t="shared" si="546"/>
        <v>979270.39633027557</v>
      </c>
      <c r="BV102" s="8">
        <f t="shared" si="546"/>
        <v>979270.39633027557</v>
      </c>
      <c r="BW102" s="8">
        <f t="shared" si="546"/>
        <v>604543.99770642223</v>
      </c>
      <c r="BX102" s="8">
        <f t="shared" si="546"/>
        <v>495248.79810779833</v>
      </c>
      <c r="BY102" s="8">
        <f t="shared" si="546"/>
        <v>537405.51795298175</v>
      </c>
      <c r="CC102" s="8">
        <f>CC29</f>
        <v>1160388.1556651378</v>
      </c>
      <c r="CD102" s="8">
        <f t="shared" ref="CD102:CN102" si="547">CD29</f>
        <v>930868.23650802765</v>
      </c>
      <c r="CE102" s="8">
        <f t="shared" si="547"/>
        <v>1062022.4760263767</v>
      </c>
      <c r="CF102" s="8">
        <f t="shared" si="547"/>
        <v>1488273.7544610098</v>
      </c>
      <c r="CG102" s="8">
        <f t="shared" si="547"/>
        <v>1488273.7544610098</v>
      </c>
      <c r="CH102" s="8">
        <f t="shared" si="547"/>
        <v>1357119.5149426612</v>
      </c>
      <c r="CI102" s="8">
        <f t="shared" si="547"/>
        <v>1029233.9161467892</v>
      </c>
      <c r="CJ102" s="8">
        <f t="shared" si="547"/>
        <v>1029233.9161467892</v>
      </c>
      <c r="CK102" s="8">
        <f t="shared" si="547"/>
        <v>1029233.9161467892</v>
      </c>
      <c r="CL102" s="8">
        <f t="shared" si="547"/>
        <v>635771.19759174332</v>
      </c>
      <c r="CM102" s="8">
        <f t="shared" si="547"/>
        <v>521011.23801318835</v>
      </c>
      <c r="CN102" s="8">
        <f t="shared" si="547"/>
        <v>0</v>
      </c>
    </row>
    <row r="103" spans="1:92" s="11" customFormat="1" x14ac:dyDescent="0.35">
      <c r="A103" s="101" t="s">
        <v>205</v>
      </c>
      <c r="C103" s="120"/>
      <c r="D103" s="120"/>
      <c r="E103" s="91"/>
      <c r="F103" s="91">
        <v>0.5</v>
      </c>
      <c r="G103" s="91">
        <v>0.5</v>
      </c>
      <c r="H103" s="91">
        <v>0.5</v>
      </c>
      <c r="I103" s="91">
        <v>0.5</v>
      </c>
      <c r="J103" s="91">
        <v>0.5</v>
      </c>
      <c r="K103" s="91">
        <v>0.5</v>
      </c>
      <c r="L103" s="91">
        <v>0.5</v>
      </c>
      <c r="M103" s="91">
        <v>0.5</v>
      </c>
      <c r="N103" s="91">
        <v>0.5</v>
      </c>
      <c r="O103" s="91">
        <v>0.5</v>
      </c>
      <c r="P103" s="91">
        <v>0.5</v>
      </c>
      <c r="Q103" s="91">
        <v>0.5</v>
      </c>
      <c r="S103" s="91"/>
      <c r="U103" s="91">
        <v>0.5</v>
      </c>
      <c r="V103" s="91">
        <v>0.5</v>
      </c>
      <c r="W103" s="91">
        <v>0.5</v>
      </c>
      <c r="X103" s="91">
        <v>0.5</v>
      </c>
      <c r="Y103" s="91">
        <v>0.5</v>
      </c>
      <c r="Z103" s="91">
        <v>0.5</v>
      </c>
      <c r="AA103" s="91">
        <v>0.5</v>
      </c>
      <c r="AB103" s="91">
        <v>0.5</v>
      </c>
      <c r="AC103" s="91">
        <v>0.5</v>
      </c>
      <c r="AD103" s="91">
        <v>0.5</v>
      </c>
      <c r="AE103" s="91">
        <v>0.5</v>
      </c>
      <c r="AF103" s="91">
        <v>0.5</v>
      </c>
      <c r="AJ103" s="91">
        <v>0.5</v>
      </c>
      <c r="AK103" s="91">
        <v>0.5</v>
      </c>
      <c r="AL103" s="91">
        <v>0.5</v>
      </c>
      <c r="AM103" s="91">
        <v>0.5</v>
      </c>
      <c r="AN103" s="91">
        <v>0.5</v>
      </c>
      <c r="AO103" s="91">
        <v>0.5</v>
      </c>
      <c r="AP103" s="91">
        <v>0.5</v>
      </c>
      <c r="AQ103" s="91">
        <v>0.5</v>
      </c>
      <c r="AR103" s="91">
        <v>0.5</v>
      </c>
      <c r="AS103" s="91">
        <v>0.5</v>
      </c>
      <c r="AT103" s="91">
        <v>0.5</v>
      </c>
      <c r="AU103" s="91">
        <v>0.5</v>
      </c>
      <c r="AY103" s="91">
        <v>0.5</v>
      </c>
      <c r="AZ103" s="91">
        <v>0.5</v>
      </c>
      <c r="BA103" s="91">
        <v>0.5</v>
      </c>
      <c r="BB103" s="91">
        <v>0.5</v>
      </c>
      <c r="BC103" s="91">
        <v>0.5</v>
      </c>
      <c r="BD103" s="91">
        <v>0.5</v>
      </c>
      <c r="BE103" s="91">
        <v>0.5</v>
      </c>
      <c r="BF103" s="91">
        <v>0.5</v>
      </c>
      <c r="BG103" s="91">
        <v>0.5</v>
      </c>
      <c r="BH103" s="91">
        <v>0.5</v>
      </c>
      <c r="BI103" s="91">
        <v>0.5</v>
      </c>
      <c r="BJ103" s="91">
        <v>0.5</v>
      </c>
      <c r="BN103" s="91">
        <v>0.5</v>
      </c>
      <c r="BO103" s="91">
        <v>0.5</v>
      </c>
      <c r="BP103" s="91">
        <v>0.5</v>
      </c>
      <c r="BQ103" s="91">
        <v>0.5</v>
      </c>
      <c r="BR103" s="91">
        <v>0.5</v>
      </c>
      <c r="BS103" s="91">
        <v>0.5</v>
      </c>
      <c r="BT103" s="91">
        <v>0.5</v>
      </c>
      <c r="BU103" s="91">
        <v>0.5</v>
      </c>
      <c r="BV103" s="91">
        <v>0.5</v>
      </c>
      <c r="BW103" s="91">
        <v>0.5</v>
      </c>
      <c r="BX103" s="91">
        <v>0.5</v>
      </c>
      <c r="BY103" s="91">
        <v>0.5</v>
      </c>
      <c r="CC103" s="91">
        <v>0.5</v>
      </c>
      <c r="CD103" s="91">
        <v>0.5</v>
      </c>
      <c r="CE103" s="91">
        <v>0.5</v>
      </c>
      <c r="CF103" s="91">
        <v>0.5</v>
      </c>
      <c r="CG103" s="91">
        <v>0.5</v>
      </c>
      <c r="CH103" s="91">
        <v>0.5</v>
      </c>
      <c r="CI103" s="91">
        <v>0.5</v>
      </c>
      <c r="CJ103" s="91">
        <v>0.5</v>
      </c>
      <c r="CK103" s="91">
        <v>0.5</v>
      </c>
      <c r="CL103" s="91">
        <v>0.5</v>
      </c>
      <c r="CM103" s="91">
        <v>0.5</v>
      </c>
      <c r="CN103" s="91">
        <v>0.5</v>
      </c>
    </row>
    <row r="104" spans="1:92" s="8" customFormat="1" x14ac:dyDescent="0.35">
      <c r="A104" s="104"/>
      <c r="C104" s="17"/>
      <c r="D104" s="17"/>
    </row>
    <row r="105" spans="1:92" s="11" customFormat="1" x14ac:dyDescent="0.35">
      <c r="A105" s="105" t="s">
        <v>249</v>
      </c>
      <c r="C105" s="120"/>
      <c r="D105" s="120"/>
      <c r="F105" s="11">
        <f>F103*F102</f>
        <v>445500</v>
      </c>
      <c r="G105" s="11">
        <f t="shared" ref="G105:Q105" si="548">G103*G102</f>
        <v>358875</v>
      </c>
      <c r="H105" s="11">
        <f t="shared" si="548"/>
        <v>408375</v>
      </c>
      <c r="I105" s="11">
        <f t="shared" si="548"/>
        <v>569250</v>
      </c>
      <c r="J105" s="11">
        <f t="shared" si="548"/>
        <v>569250</v>
      </c>
      <c r="K105" s="11">
        <f t="shared" si="548"/>
        <v>509750</v>
      </c>
      <c r="L105" s="11">
        <f t="shared" si="548"/>
        <v>386000</v>
      </c>
      <c r="M105" s="11">
        <f t="shared" si="548"/>
        <v>386000</v>
      </c>
      <c r="N105" s="11">
        <f t="shared" si="548"/>
        <v>386000</v>
      </c>
      <c r="O105" s="11">
        <f t="shared" si="548"/>
        <v>237500</v>
      </c>
      <c r="P105" s="11">
        <f t="shared" si="548"/>
        <v>194187.5</v>
      </c>
      <c r="Q105" s="11">
        <f t="shared" si="548"/>
        <v>219289.44954128441</v>
      </c>
      <c r="U105" s="11">
        <f>U103*U102</f>
        <v>475554.128440367</v>
      </c>
      <c r="V105" s="11">
        <f t="shared" ref="V105:AF105" si="549">V103*V102</f>
        <v>381140.82568807341</v>
      </c>
      <c r="W105" s="11">
        <f t="shared" si="549"/>
        <v>435091.28440366982</v>
      </c>
      <c r="X105" s="11">
        <f t="shared" si="549"/>
        <v>610430.27522935788</v>
      </c>
      <c r="Y105" s="11">
        <f t="shared" si="549"/>
        <v>610430.27522935788</v>
      </c>
      <c r="Z105" s="11">
        <f t="shared" si="549"/>
        <v>556479.81651376153</v>
      </c>
      <c r="AA105" s="11">
        <f t="shared" si="549"/>
        <v>421603.66972477071</v>
      </c>
      <c r="AB105" s="11">
        <f t="shared" si="549"/>
        <v>421603.66972477071</v>
      </c>
      <c r="AC105" s="11">
        <f t="shared" si="549"/>
        <v>421603.66972477071</v>
      </c>
      <c r="AD105" s="11">
        <f t="shared" si="549"/>
        <v>259752.29357798171</v>
      </c>
      <c r="AE105" s="11">
        <f t="shared" si="549"/>
        <v>212545.64220183491</v>
      </c>
      <c r="AF105" s="11">
        <f t="shared" si="549"/>
        <v>230753.92201834865</v>
      </c>
      <c r="AJ105" s="11">
        <f>AJ103*AJ102</f>
        <v>499831.83486238535</v>
      </c>
      <c r="AK105" s="11">
        <f t="shared" ref="AK105:AU105" si="550">AK103*AK102</f>
        <v>400697.86697247706</v>
      </c>
      <c r="AL105" s="11">
        <f t="shared" si="550"/>
        <v>457345.84862385329</v>
      </c>
      <c r="AM105" s="11">
        <f t="shared" si="550"/>
        <v>641451.78899082588</v>
      </c>
      <c r="AN105" s="11">
        <f t="shared" si="550"/>
        <v>641451.78899082588</v>
      </c>
      <c r="AO105" s="11">
        <f t="shared" si="550"/>
        <v>584803.80733944965</v>
      </c>
      <c r="AP105" s="11">
        <f t="shared" si="550"/>
        <v>443183.85321100929</v>
      </c>
      <c r="AQ105" s="11">
        <f t="shared" si="550"/>
        <v>443183.85321100929</v>
      </c>
      <c r="AR105" s="11">
        <f t="shared" si="550"/>
        <v>443183.85321100929</v>
      </c>
      <c r="AS105" s="11">
        <f t="shared" si="550"/>
        <v>273239.90825688076</v>
      </c>
      <c r="AT105" s="11">
        <f t="shared" si="550"/>
        <v>223672.92431192665</v>
      </c>
      <c r="AU105" s="11">
        <f t="shared" si="550"/>
        <v>242791.61811926612</v>
      </c>
      <c r="AY105" s="11">
        <f>AY103*AY102</f>
        <v>525323.42660550459</v>
      </c>
      <c r="AZ105" s="11">
        <f t="shared" ref="AZ105:BJ105" si="551">AZ103*AZ102</f>
        <v>421232.76032110094</v>
      </c>
      <c r="BA105" s="11">
        <f t="shared" si="551"/>
        <v>480713.141055046</v>
      </c>
      <c r="BB105" s="11">
        <f t="shared" si="551"/>
        <v>674024.37844036717</v>
      </c>
      <c r="BC105" s="11">
        <f t="shared" si="551"/>
        <v>674024.37844036717</v>
      </c>
      <c r="BD105" s="11">
        <f t="shared" si="551"/>
        <v>614543.99770642223</v>
      </c>
      <c r="BE105" s="11">
        <f t="shared" si="551"/>
        <v>465843.04587155971</v>
      </c>
      <c r="BF105" s="11">
        <f t="shared" si="551"/>
        <v>465843.04587155971</v>
      </c>
      <c r="BG105" s="11">
        <f t="shared" si="551"/>
        <v>465843.04587155971</v>
      </c>
      <c r="BH105" s="11">
        <f t="shared" si="551"/>
        <v>287401.90366972482</v>
      </c>
      <c r="BI105" s="11">
        <f t="shared" si="551"/>
        <v>235356.570527523</v>
      </c>
      <c r="BJ105" s="11">
        <f t="shared" si="551"/>
        <v>255431.19902522943</v>
      </c>
      <c r="BN105" s="11">
        <f>BN103*BN102</f>
        <v>552089.59793577984</v>
      </c>
      <c r="BO105" s="11">
        <f t="shared" ref="BO105:BY105" si="552">BO103*BO102</f>
        <v>442794.39833715599</v>
      </c>
      <c r="BP105" s="11">
        <f t="shared" si="552"/>
        <v>505248.79810779833</v>
      </c>
      <c r="BQ105" s="11">
        <f t="shared" si="552"/>
        <v>708225.5973623856</v>
      </c>
      <c r="BR105" s="11">
        <f t="shared" si="552"/>
        <v>708225.5973623856</v>
      </c>
      <c r="BS105" s="11">
        <f t="shared" si="552"/>
        <v>645771.19759174332</v>
      </c>
      <c r="BT105" s="11">
        <f t="shared" si="552"/>
        <v>489635.19816513779</v>
      </c>
      <c r="BU105" s="11">
        <f t="shared" si="552"/>
        <v>489635.19816513779</v>
      </c>
      <c r="BV105" s="11">
        <f t="shared" si="552"/>
        <v>489635.19816513779</v>
      </c>
      <c r="BW105" s="11">
        <f t="shared" si="552"/>
        <v>302271.99885321112</v>
      </c>
      <c r="BX105" s="11">
        <f t="shared" si="552"/>
        <v>247624.39905389916</v>
      </c>
      <c r="BY105" s="11">
        <f t="shared" si="552"/>
        <v>268702.75897649088</v>
      </c>
      <c r="CC105" s="11">
        <f>CC103*CC102</f>
        <v>580194.0778325689</v>
      </c>
      <c r="CD105" s="11">
        <f t="shared" ref="CD105:CN105" si="553">CD103*CD102</f>
        <v>465434.11825401383</v>
      </c>
      <c r="CE105" s="11">
        <f t="shared" si="553"/>
        <v>531011.23801318835</v>
      </c>
      <c r="CF105" s="11">
        <f t="shared" si="553"/>
        <v>744136.87723050488</v>
      </c>
      <c r="CG105" s="11">
        <f t="shared" si="553"/>
        <v>744136.87723050488</v>
      </c>
      <c r="CH105" s="11">
        <f t="shared" si="553"/>
        <v>678559.75747133058</v>
      </c>
      <c r="CI105" s="11">
        <f t="shared" si="553"/>
        <v>514616.95807339461</v>
      </c>
      <c r="CJ105" s="11">
        <f t="shared" si="553"/>
        <v>514616.95807339461</v>
      </c>
      <c r="CK105" s="11">
        <f t="shared" si="553"/>
        <v>514616.95807339461</v>
      </c>
      <c r="CL105" s="11">
        <f t="shared" si="553"/>
        <v>317885.59879587166</v>
      </c>
      <c r="CM105" s="11">
        <f t="shared" si="553"/>
        <v>260505.61900659418</v>
      </c>
      <c r="CN105" s="11">
        <f t="shared" si="553"/>
        <v>0</v>
      </c>
    </row>
    <row r="106" spans="1:92" s="8" customFormat="1" x14ac:dyDescent="0.35">
      <c r="A106" s="103"/>
      <c r="C106" s="17"/>
      <c r="D106" s="17"/>
    </row>
    <row r="107" spans="1:92" s="8" customFormat="1" x14ac:dyDescent="0.35">
      <c r="A107" s="8" t="s">
        <v>270</v>
      </c>
      <c r="C107" s="17"/>
      <c r="D107" s="17"/>
      <c r="F107" s="8">
        <v>-100000</v>
      </c>
      <c r="G107" s="8">
        <v>-100000</v>
      </c>
      <c r="H107" s="8">
        <v>-100000</v>
      </c>
      <c r="I107" s="8">
        <v>-100000</v>
      </c>
      <c r="J107" s="8">
        <v>-100000</v>
      </c>
      <c r="K107" s="8">
        <v>-100000</v>
      </c>
      <c r="L107" s="8">
        <v>-100000</v>
      </c>
      <c r="M107" s="8">
        <v>-100000</v>
      </c>
      <c r="N107" s="8">
        <v>-100000</v>
      </c>
      <c r="O107" s="8">
        <v>-100000</v>
      </c>
      <c r="P107" s="8">
        <v>-100000</v>
      </c>
      <c r="Q107" s="8">
        <v>-100000</v>
      </c>
      <c r="U107" s="8">
        <v>-100000</v>
      </c>
      <c r="V107" s="8">
        <v>-100000</v>
      </c>
      <c r="W107" s="8">
        <v>-100000</v>
      </c>
      <c r="X107" s="8">
        <v>-100000</v>
      </c>
      <c r="Y107" s="8">
        <v>-100000</v>
      </c>
      <c r="Z107" s="8">
        <v>-100000</v>
      </c>
      <c r="AA107" s="8">
        <v>-100000</v>
      </c>
      <c r="AB107" s="8">
        <v>-100000</v>
      </c>
      <c r="AC107" s="8">
        <v>-100000</v>
      </c>
      <c r="AD107" s="8">
        <v>-100000</v>
      </c>
      <c r="AE107" s="8">
        <v>-100000</v>
      </c>
      <c r="AF107" s="8">
        <v>-100000</v>
      </c>
      <c r="AJ107" s="8">
        <v>-100000</v>
      </c>
      <c r="AK107" s="8">
        <v>-100000</v>
      </c>
      <c r="AL107" s="8">
        <v>-100000</v>
      </c>
      <c r="AM107" s="8">
        <v>-100000</v>
      </c>
      <c r="AN107" s="8">
        <v>-100000</v>
      </c>
      <c r="AO107" s="8">
        <v>-100000</v>
      </c>
      <c r="AP107" s="8">
        <v>-100000</v>
      </c>
      <c r="AQ107" s="8">
        <v>-100000</v>
      </c>
      <c r="AR107" s="8">
        <v>-100000</v>
      </c>
      <c r="AS107" s="8">
        <v>-100000</v>
      </c>
      <c r="AT107" s="8">
        <v>-100000</v>
      </c>
      <c r="AU107" s="8">
        <v>-100000</v>
      </c>
      <c r="AY107" s="8">
        <v>-100000</v>
      </c>
      <c r="AZ107" s="8">
        <v>-100000</v>
      </c>
      <c r="BA107" s="8">
        <v>-100000</v>
      </c>
      <c r="BB107" s="8">
        <v>-100000</v>
      </c>
      <c r="BC107" s="8">
        <v>-100000</v>
      </c>
      <c r="BD107" s="8">
        <v>-100000</v>
      </c>
      <c r="BE107" s="8">
        <v>-100000</v>
      </c>
      <c r="BF107" s="8">
        <v>-100000</v>
      </c>
      <c r="BG107" s="8">
        <v>-100000</v>
      </c>
      <c r="BH107" s="8">
        <v>-100000</v>
      </c>
      <c r="BI107" s="8">
        <v>-100000</v>
      </c>
      <c r="BJ107" s="8">
        <v>-100000</v>
      </c>
      <c r="BN107" s="8">
        <v>-100000</v>
      </c>
      <c r="BO107" s="8">
        <v>-100000</v>
      </c>
      <c r="BP107" s="8">
        <v>-100000</v>
      </c>
      <c r="BQ107" s="8">
        <v>-100000</v>
      </c>
      <c r="BR107" s="8">
        <v>-100000</v>
      </c>
      <c r="BS107" s="8">
        <v>-100000</v>
      </c>
      <c r="BT107" s="8">
        <v>-100000</v>
      </c>
      <c r="BU107" s="8">
        <v>-100000</v>
      </c>
      <c r="BV107" s="8">
        <v>-100000</v>
      </c>
      <c r="BW107" s="8">
        <v>-100000</v>
      </c>
      <c r="BX107" s="8">
        <v>-100000</v>
      </c>
      <c r="BY107" s="8">
        <v>-100000</v>
      </c>
      <c r="CC107" s="8">
        <v>-100000</v>
      </c>
      <c r="CD107" s="8">
        <v>-100000</v>
      </c>
      <c r="CE107" s="8">
        <v>-100000</v>
      </c>
      <c r="CF107" s="8">
        <v>-100000</v>
      </c>
      <c r="CG107" s="8">
        <v>-100000</v>
      </c>
      <c r="CH107" s="8">
        <v>-100000</v>
      </c>
      <c r="CI107" s="8">
        <v>-100000</v>
      </c>
      <c r="CJ107" s="8">
        <v>-100000</v>
      </c>
      <c r="CK107" s="8">
        <v>-100000</v>
      </c>
      <c r="CL107" s="8">
        <v>-100000</v>
      </c>
      <c r="CM107" s="8">
        <v>-100000</v>
      </c>
      <c r="CN107" s="8">
        <v>-100000</v>
      </c>
    </row>
    <row r="108" spans="1:92" s="8" customFormat="1" x14ac:dyDescent="0.35">
      <c r="C108" s="17"/>
      <c r="D108" s="17"/>
    </row>
    <row r="109" spans="1:92" s="14" customFormat="1" x14ac:dyDescent="0.3">
      <c r="A109" s="106" t="s">
        <v>271</v>
      </c>
      <c r="C109" s="208"/>
      <c r="D109" s="208"/>
      <c r="F109" s="160">
        <f>F100+F105+F107</f>
        <v>974942</v>
      </c>
      <c r="G109" s="160">
        <f t="shared" ref="G109:Q109" si="554">G100+G105+G107</f>
        <v>1591811</v>
      </c>
      <c r="H109" s="160">
        <f t="shared" si="554"/>
        <v>1382129</v>
      </c>
      <c r="I109" s="160">
        <f t="shared" si="554"/>
        <v>1691108</v>
      </c>
      <c r="J109" s="160">
        <f t="shared" si="554"/>
        <v>2172446</v>
      </c>
      <c r="K109" s="160">
        <f t="shared" si="554"/>
        <v>2112946</v>
      </c>
      <c r="L109" s="160">
        <f t="shared" si="554"/>
        <v>1841092</v>
      </c>
      <c r="M109" s="160">
        <f t="shared" si="554"/>
        <v>1470832</v>
      </c>
      <c r="N109" s="160">
        <f t="shared" si="554"/>
        <v>1470832</v>
      </c>
      <c r="O109" s="160">
        <f t="shared" si="554"/>
        <v>1322332</v>
      </c>
      <c r="P109" s="160">
        <f t="shared" si="554"/>
        <v>834707.5</v>
      </c>
      <c r="Q109" s="160">
        <f t="shared" si="554"/>
        <v>730218.44954128447</v>
      </c>
      <c r="R109" s="160"/>
      <c r="S109" s="160"/>
      <c r="T109" s="160"/>
      <c r="U109" s="160">
        <f>U100+U105+U107</f>
        <v>1061588.16146789</v>
      </c>
      <c r="V109" s="160">
        <f t="shared" ref="V109:AF109" si="555">V100+V105+V107</f>
        <v>1733918.7779816515</v>
      </c>
      <c r="W109" s="160">
        <f t="shared" si="555"/>
        <v>1505384.6348623855</v>
      </c>
      <c r="X109" s="160">
        <f t="shared" si="555"/>
        <v>1842143.3981651377</v>
      </c>
      <c r="Y109" s="160">
        <f t="shared" si="555"/>
        <v>2366757.6587155964</v>
      </c>
      <c r="Z109" s="160">
        <f t="shared" si="555"/>
        <v>2312807.2000000002</v>
      </c>
      <c r="AA109" s="160">
        <f t="shared" si="555"/>
        <v>2016511.2807339453</v>
      </c>
      <c r="AB109" s="160">
        <f t="shared" si="555"/>
        <v>1612961.8495412846</v>
      </c>
      <c r="AC109" s="160">
        <f t="shared" si="555"/>
        <v>1612961.8495412846</v>
      </c>
      <c r="AD109" s="160">
        <f t="shared" si="555"/>
        <v>1451110.4733944957</v>
      </c>
      <c r="AE109" s="160">
        <f t="shared" si="555"/>
        <v>919644.50458715612</v>
      </c>
      <c r="AF109" s="160">
        <f t="shared" si="555"/>
        <v>796610.48348623863</v>
      </c>
      <c r="AG109" s="160"/>
      <c r="AH109" s="160"/>
      <c r="AI109" s="160"/>
      <c r="AJ109" s="160">
        <f>AJ100+AJ105+AJ107</f>
        <v>1120167.5695412846</v>
      </c>
      <c r="AK109" s="160">
        <f t="shared" ref="AK109:AU109" si="556">AK100+AK105+AK107</f>
        <v>1826114.7168807341</v>
      </c>
      <c r="AL109" s="160">
        <f t="shared" si="556"/>
        <v>1586153.8666055044</v>
      </c>
      <c r="AM109" s="160">
        <f t="shared" si="556"/>
        <v>1939750.5680733949</v>
      </c>
      <c r="AN109" s="160">
        <f t="shared" si="556"/>
        <v>2490595.5416513765</v>
      </c>
      <c r="AO109" s="160">
        <f t="shared" si="556"/>
        <v>2433947.5600000005</v>
      </c>
      <c r="AP109" s="160">
        <f t="shared" si="556"/>
        <v>2122836.8447706425</v>
      </c>
      <c r="AQ109" s="160">
        <f t="shared" si="556"/>
        <v>1699109.9420183492</v>
      </c>
      <c r="AR109" s="160">
        <f t="shared" si="556"/>
        <v>1699109.9420183492</v>
      </c>
      <c r="AS109" s="160">
        <f t="shared" si="556"/>
        <v>1529165.9970642205</v>
      </c>
      <c r="AT109" s="160">
        <f t="shared" si="556"/>
        <v>971126.72981651383</v>
      </c>
      <c r="AU109" s="160">
        <f t="shared" si="556"/>
        <v>841941.00766055065</v>
      </c>
      <c r="AY109" s="160">
        <f>AY100+AY105+AY107</f>
        <v>1181675.9480183488</v>
      </c>
      <c r="AZ109" s="160">
        <f t="shared" ref="AZ109:BJ109" si="557">AZ100+AZ105+AZ107</f>
        <v>1922920.4527247704</v>
      </c>
      <c r="BA109" s="160">
        <f t="shared" si="557"/>
        <v>1670961.5599357798</v>
      </c>
      <c r="BB109" s="160">
        <f t="shared" si="557"/>
        <v>2042238.0964770648</v>
      </c>
      <c r="BC109" s="160">
        <f t="shared" si="557"/>
        <v>2620625.318733946</v>
      </c>
      <c r="BD109" s="160">
        <f t="shared" si="557"/>
        <v>2561144.938000001</v>
      </c>
      <c r="BE109" s="160">
        <f t="shared" si="557"/>
        <v>2234478.6870091753</v>
      </c>
      <c r="BF109" s="160">
        <f t="shared" si="557"/>
        <v>1789565.4391192663</v>
      </c>
      <c r="BG109" s="160">
        <f t="shared" si="557"/>
        <v>1789565.4391192663</v>
      </c>
      <c r="BH109" s="160">
        <f t="shared" si="557"/>
        <v>1611124.2969174315</v>
      </c>
      <c r="BI109" s="160">
        <f t="shared" si="557"/>
        <v>1025183.0663073396</v>
      </c>
      <c r="BJ109" s="160">
        <f t="shared" si="557"/>
        <v>889538.05804357817</v>
      </c>
      <c r="BN109" s="160">
        <f>BN100+BN105+BN107</f>
        <v>1246259.7454192662</v>
      </c>
      <c r="BO109" s="160">
        <f t="shared" ref="BO109:BY109" si="558">BO100+BO105+BO107</f>
        <v>2024566.4753610087</v>
      </c>
      <c r="BP109" s="160">
        <f t="shared" si="558"/>
        <v>1760009.6379325688</v>
      </c>
      <c r="BQ109" s="160">
        <f t="shared" si="558"/>
        <v>2149850.0013009179</v>
      </c>
      <c r="BR109" s="160">
        <f t="shared" si="558"/>
        <v>2757156.5846706433</v>
      </c>
      <c r="BS109" s="160">
        <f t="shared" si="558"/>
        <v>2694702.1849000012</v>
      </c>
      <c r="BT109" s="160">
        <f t="shared" si="558"/>
        <v>2351702.6213596337</v>
      </c>
      <c r="BU109" s="160">
        <f t="shared" si="558"/>
        <v>1884543.71107523</v>
      </c>
      <c r="BV109" s="160">
        <f t="shared" si="558"/>
        <v>1884543.71107523</v>
      </c>
      <c r="BW109" s="160">
        <f t="shared" si="558"/>
        <v>1697180.5117633033</v>
      </c>
      <c r="BX109" s="160">
        <f t="shared" si="558"/>
        <v>1081942.219622707</v>
      </c>
      <c r="BY109" s="160">
        <f t="shared" si="558"/>
        <v>939514.96094575711</v>
      </c>
      <c r="CC109" s="160">
        <f>CC100+CC105+CC107</f>
        <v>1314072.7326902295</v>
      </c>
      <c r="CD109" s="160">
        <f t="shared" ref="CD109:CN109" si="559">CD100+CD105+CD107</f>
        <v>2131294.79912906</v>
      </c>
      <c r="CE109" s="160">
        <f t="shared" si="559"/>
        <v>1853510.1198291976</v>
      </c>
      <c r="CF109" s="160">
        <f t="shared" si="559"/>
        <v>2262842.5013659643</v>
      </c>
      <c r="CG109" s="160">
        <f t="shared" si="559"/>
        <v>2900514.4139041756</v>
      </c>
      <c r="CH109" s="160">
        <f t="shared" si="559"/>
        <v>2834937.2941450011</v>
      </c>
      <c r="CI109" s="160">
        <f t="shared" si="559"/>
        <v>2474787.7524276162</v>
      </c>
      <c r="CJ109" s="160">
        <f t="shared" si="559"/>
        <v>1984270.8966289912</v>
      </c>
      <c r="CK109" s="160">
        <f t="shared" si="559"/>
        <v>1984270.8966289912</v>
      </c>
      <c r="CL109" s="160">
        <f t="shared" si="559"/>
        <v>1787539.5373514683</v>
      </c>
      <c r="CM109" s="160">
        <f t="shared" si="559"/>
        <v>1141539.3306038422</v>
      </c>
      <c r="CN109" s="160">
        <f t="shared" si="559"/>
        <v>709352.81206772977</v>
      </c>
    </row>
    <row r="110" spans="1:92" s="8" customFormat="1" x14ac:dyDescent="0.35">
      <c r="C110" s="17"/>
      <c r="D110" s="17"/>
      <c r="F110" s="136"/>
      <c r="G110" s="136"/>
      <c r="H110" s="136"/>
      <c r="I110" s="136"/>
      <c r="J110" s="136"/>
      <c r="K110" s="136"/>
      <c r="L110" s="136"/>
      <c r="M110" s="136"/>
      <c r="N110" s="136"/>
      <c r="O110" s="136"/>
      <c r="P110" s="136"/>
      <c r="Q110" s="136"/>
      <c r="R110" s="136"/>
      <c r="S110" s="136"/>
      <c r="T110" s="136"/>
      <c r="U110" s="136"/>
      <c r="V110" s="136"/>
      <c r="W110" s="136"/>
      <c r="X110" s="136"/>
      <c r="Y110" s="136"/>
      <c r="Z110" s="136"/>
      <c r="AA110" s="136"/>
      <c r="AB110" s="136"/>
      <c r="AC110" s="136"/>
      <c r="AD110" s="136"/>
      <c r="AE110" s="136"/>
      <c r="AF110" s="136"/>
      <c r="AG110" s="136"/>
      <c r="AH110" s="136"/>
      <c r="AI110" s="136"/>
      <c r="AJ110" s="136"/>
      <c r="AK110" s="136"/>
      <c r="AL110" s="136"/>
      <c r="AM110" s="136"/>
      <c r="AN110" s="136"/>
      <c r="AO110" s="136"/>
      <c r="AP110" s="136"/>
      <c r="AQ110" s="136"/>
      <c r="AR110" s="136"/>
      <c r="AS110" s="136"/>
      <c r="AT110" s="136"/>
      <c r="AU110" s="136"/>
      <c r="AY110" s="136"/>
      <c r="AZ110" s="136"/>
      <c r="BA110" s="136"/>
      <c r="BB110" s="136"/>
      <c r="BC110" s="136"/>
      <c r="BD110" s="136"/>
      <c r="BE110" s="136"/>
      <c r="BF110" s="136"/>
      <c r="BG110" s="136"/>
      <c r="BH110" s="136"/>
      <c r="BI110" s="136"/>
      <c r="BJ110" s="136"/>
      <c r="BN110" s="136"/>
      <c r="BO110" s="136"/>
      <c r="BP110" s="136"/>
      <c r="BQ110" s="136"/>
      <c r="BR110" s="136"/>
      <c r="BS110" s="136"/>
      <c r="BT110" s="136"/>
      <c r="BU110" s="136"/>
      <c r="BV110" s="136"/>
      <c r="BW110" s="136"/>
      <c r="BX110" s="136"/>
      <c r="BY110" s="136"/>
      <c r="CC110" s="136"/>
      <c r="CD110" s="136"/>
      <c r="CE110" s="136"/>
      <c r="CF110" s="136"/>
      <c r="CG110" s="136"/>
      <c r="CH110" s="136"/>
      <c r="CI110" s="136"/>
      <c r="CJ110" s="136"/>
      <c r="CK110" s="136"/>
      <c r="CL110" s="136"/>
      <c r="CM110" s="136"/>
      <c r="CN110" s="136"/>
    </row>
    <row r="111" spans="1:92" s="11" customFormat="1" x14ac:dyDescent="0.35">
      <c r="A111" s="93" t="s">
        <v>283</v>
      </c>
      <c r="C111" s="120"/>
      <c r="D111" s="120"/>
      <c r="F111" s="155"/>
      <c r="G111" s="155"/>
      <c r="H111" s="155"/>
      <c r="I111" s="155"/>
      <c r="J111" s="155"/>
      <c r="K111" s="155"/>
      <c r="L111" s="155"/>
      <c r="M111" s="155"/>
      <c r="N111" s="155"/>
      <c r="O111" s="155"/>
      <c r="P111" s="155"/>
      <c r="Q111" s="155"/>
      <c r="R111" s="155"/>
      <c r="S111" s="155"/>
      <c r="T111" s="155"/>
      <c r="U111" s="155"/>
      <c r="V111" s="155"/>
      <c r="W111" s="155"/>
      <c r="X111" s="155"/>
      <c r="Y111" s="155"/>
      <c r="Z111" s="155"/>
      <c r="AA111" s="155"/>
      <c r="AB111" s="155"/>
      <c r="AC111" s="155"/>
      <c r="AD111" s="155"/>
      <c r="AE111" s="155"/>
      <c r="AF111" s="155"/>
      <c r="AG111" s="155"/>
      <c r="AH111" s="155"/>
      <c r="AI111" s="155"/>
      <c r="AJ111" s="155"/>
      <c r="AK111" s="155"/>
      <c r="AL111" s="155"/>
      <c r="AM111" s="155"/>
      <c r="AN111" s="155"/>
      <c r="AO111" s="155"/>
      <c r="AP111" s="155"/>
      <c r="AQ111" s="155"/>
      <c r="AR111" s="155"/>
      <c r="AS111" s="155"/>
      <c r="AT111" s="155"/>
      <c r="AU111" s="155"/>
      <c r="AY111" s="155"/>
      <c r="AZ111" s="155"/>
      <c r="BA111" s="155"/>
      <c r="BB111" s="155"/>
      <c r="BC111" s="155"/>
      <c r="BD111" s="155"/>
      <c r="BE111" s="155"/>
      <c r="BF111" s="155"/>
      <c r="BG111" s="155"/>
      <c r="BH111" s="155"/>
      <c r="BI111" s="155"/>
      <c r="BJ111" s="155"/>
      <c r="BN111" s="155"/>
      <c r="BO111" s="155"/>
      <c r="BP111" s="155"/>
      <c r="BQ111" s="155"/>
      <c r="BR111" s="155"/>
      <c r="BS111" s="155"/>
      <c r="BT111" s="155"/>
      <c r="BU111" s="155"/>
      <c r="BV111" s="155"/>
      <c r="BW111" s="155"/>
      <c r="BX111" s="155"/>
      <c r="BY111" s="155"/>
      <c r="CC111" s="155"/>
      <c r="CD111" s="155"/>
      <c r="CE111" s="155"/>
      <c r="CF111" s="155"/>
      <c r="CG111" s="155"/>
      <c r="CH111" s="155"/>
      <c r="CI111" s="155"/>
      <c r="CJ111" s="155"/>
      <c r="CK111" s="155"/>
      <c r="CL111" s="155"/>
      <c r="CM111" s="155"/>
      <c r="CN111" s="155"/>
    </row>
    <row r="112" spans="1:92" s="8" customFormat="1" x14ac:dyDescent="0.35">
      <c r="A112" s="86"/>
      <c r="C112" s="17"/>
      <c r="D112" s="17"/>
      <c r="F112" s="136"/>
      <c r="G112" s="136"/>
      <c r="H112" s="136"/>
      <c r="I112" s="136"/>
      <c r="J112" s="136"/>
      <c r="K112" s="136"/>
      <c r="L112" s="136"/>
      <c r="M112" s="136"/>
      <c r="N112" s="136"/>
      <c r="O112" s="136"/>
      <c r="P112" s="136"/>
      <c r="Q112" s="136"/>
      <c r="R112" s="136"/>
      <c r="S112" s="136"/>
      <c r="T112" s="136"/>
      <c r="U112" s="136"/>
      <c r="V112" s="136"/>
      <c r="W112" s="136"/>
      <c r="X112" s="136"/>
      <c r="Y112" s="136"/>
      <c r="Z112" s="136"/>
      <c r="AA112" s="136"/>
      <c r="AB112" s="136"/>
      <c r="AC112" s="136"/>
      <c r="AD112" s="136"/>
      <c r="AE112" s="136"/>
      <c r="AF112" s="136"/>
      <c r="AG112" s="136"/>
      <c r="AH112" s="136"/>
      <c r="AI112" s="136"/>
      <c r="AJ112" s="136"/>
      <c r="AK112" s="136"/>
      <c r="AL112" s="136"/>
      <c r="AM112" s="136"/>
      <c r="AN112" s="136"/>
      <c r="AO112" s="136"/>
      <c r="AP112" s="136"/>
      <c r="AQ112" s="136"/>
      <c r="AR112" s="136"/>
      <c r="AS112" s="136"/>
      <c r="AT112" s="136"/>
      <c r="AU112" s="136"/>
      <c r="AY112" s="136"/>
      <c r="AZ112" s="136"/>
      <c r="BA112" s="136"/>
      <c r="BB112" s="136"/>
      <c r="BC112" s="136"/>
      <c r="BD112" s="136"/>
      <c r="BE112" s="136"/>
      <c r="BF112" s="136"/>
      <c r="BG112" s="136"/>
      <c r="BH112" s="136"/>
      <c r="BI112" s="136"/>
      <c r="BJ112" s="136"/>
      <c r="BN112" s="136"/>
      <c r="BO112" s="136"/>
      <c r="BP112" s="136"/>
      <c r="BQ112" s="136"/>
      <c r="BR112" s="136"/>
      <c r="BS112" s="136"/>
      <c r="BT112" s="136"/>
      <c r="BU112" s="136"/>
      <c r="BV112" s="136"/>
      <c r="BW112" s="136"/>
      <c r="BX112" s="136"/>
      <c r="BY112" s="136"/>
      <c r="CC112" s="136"/>
      <c r="CD112" s="136"/>
      <c r="CE112" s="136"/>
      <c r="CF112" s="136"/>
      <c r="CG112" s="136"/>
      <c r="CH112" s="136"/>
      <c r="CI112" s="136"/>
      <c r="CJ112" s="136"/>
      <c r="CK112" s="136"/>
      <c r="CL112" s="136"/>
      <c r="CM112" s="136"/>
      <c r="CN112" s="136"/>
    </row>
    <row r="113" spans="1:92" s="90" customFormat="1" ht="16" thickBot="1" x14ac:dyDescent="0.4">
      <c r="A113" s="89" t="s">
        <v>182</v>
      </c>
      <c r="C113" s="219"/>
      <c r="D113" s="219"/>
      <c r="F113" s="159"/>
      <c r="G113" s="159"/>
      <c r="H113" s="159"/>
      <c r="I113" s="159"/>
      <c r="J113" s="159"/>
      <c r="K113" s="159"/>
      <c r="L113" s="159"/>
      <c r="M113" s="159"/>
      <c r="N113" s="159"/>
      <c r="O113" s="159"/>
      <c r="P113" s="159"/>
      <c r="Q113" s="159"/>
      <c r="R113" s="159"/>
      <c r="S113" s="159"/>
      <c r="T113" s="159"/>
      <c r="U113" s="159"/>
      <c r="V113" s="159"/>
      <c r="W113" s="159"/>
      <c r="X113" s="159"/>
      <c r="Y113" s="159"/>
      <c r="Z113" s="159"/>
      <c r="AA113" s="159"/>
      <c r="AB113" s="159"/>
      <c r="AC113" s="159"/>
      <c r="AD113" s="159"/>
      <c r="AE113" s="159"/>
      <c r="AF113" s="159"/>
      <c r="AG113" s="159"/>
      <c r="AH113" s="159"/>
      <c r="AI113" s="159"/>
      <c r="AJ113" s="159"/>
      <c r="AK113" s="159"/>
      <c r="AL113" s="159"/>
      <c r="AM113" s="159"/>
      <c r="AN113" s="159"/>
      <c r="AO113" s="159"/>
      <c r="AP113" s="159"/>
      <c r="AQ113" s="159"/>
      <c r="AR113" s="159"/>
      <c r="AS113" s="159"/>
      <c r="AT113" s="159"/>
      <c r="AU113" s="159"/>
      <c r="AY113" s="159"/>
      <c r="AZ113" s="159"/>
      <c r="BA113" s="159"/>
      <c r="BB113" s="159"/>
      <c r="BC113" s="159"/>
      <c r="BD113" s="159"/>
      <c r="BE113" s="159"/>
      <c r="BF113" s="159"/>
      <c r="BG113" s="159"/>
      <c r="BH113" s="159"/>
      <c r="BI113" s="159"/>
      <c r="BJ113" s="159"/>
      <c r="BN113" s="159"/>
      <c r="BO113" s="159"/>
      <c r="BP113" s="159"/>
      <c r="BQ113" s="159"/>
      <c r="BR113" s="159"/>
      <c r="BS113" s="159"/>
      <c r="BT113" s="159"/>
      <c r="BU113" s="159"/>
      <c r="BV113" s="159"/>
      <c r="BW113" s="159"/>
      <c r="BX113" s="159"/>
      <c r="BY113" s="159"/>
      <c r="CC113" s="159"/>
      <c r="CD113" s="159"/>
      <c r="CE113" s="159"/>
      <c r="CF113" s="159"/>
      <c r="CG113" s="159"/>
      <c r="CH113" s="159"/>
      <c r="CI113" s="159"/>
      <c r="CJ113" s="159"/>
      <c r="CK113" s="159"/>
      <c r="CL113" s="159"/>
      <c r="CM113" s="159"/>
      <c r="CN113" s="159"/>
    </row>
    <row r="114" spans="1:92" s="8" customFormat="1" x14ac:dyDescent="0.35">
      <c r="A114" s="86"/>
      <c r="C114" s="17"/>
      <c r="D114" s="17"/>
      <c r="F114" s="136"/>
      <c r="G114" s="136"/>
      <c r="H114" s="136"/>
      <c r="I114" s="136"/>
      <c r="J114" s="136"/>
      <c r="K114" s="136"/>
      <c r="L114" s="136"/>
      <c r="M114" s="136"/>
      <c r="N114" s="136"/>
      <c r="O114" s="136"/>
      <c r="P114" s="136"/>
      <c r="Q114" s="136"/>
      <c r="R114" s="136"/>
      <c r="S114" s="136"/>
      <c r="T114" s="136"/>
      <c r="U114" s="136"/>
      <c r="V114" s="136"/>
      <c r="W114" s="136"/>
      <c r="X114" s="136"/>
      <c r="Y114" s="136"/>
      <c r="Z114" s="136"/>
      <c r="AA114" s="136"/>
      <c r="AB114" s="136"/>
      <c r="AC114" s="136"/>
      <c r="AD114" s="136"/>
      <c r="AE114" s="136"/>
      <c r="AF114" s="136"/>
      <c r="AG114" s="136"/>
      <c r="AH114" s="136"/>
      <c r="AI114" s="136"/>
      <c r="AJ114" s="136"/>
      <c r="AK114" s="136"/>
      <c r="AL114" s="136"/>
      <c r="AM114" s="136"/>
      <c r="AN114" s="136"/>
      <c r="AO114" s="136"/>
      <c r="AP114" s="136"/>
      <c r="AQ114" s="136"/>
      <c r="AR114" s="136"/>
      <c r="AS114" s="136"/>
      <c r="AT114" s="136"/>
      <c r="AU114" s="136"/>
      <c r="AY114" s="136"/>
      <c r="AZ114" s="136"/>
      <c r="BA114" s="136"/>
      <c r="BB114" s="136"/>
      <c r="BC114" s="136"/>
      <c r="BD114" s="136"/>
      <c r="BE114" s="136"/>
      <c r="BF114" s="136"/>
      <c r="BG114" s="136"/>
      <c r="BH114" s="136"/>
      <c r="BI114" s="136"/>
      <c r="BJ114" s="136"/>
      <c r="BN114" s="136"/>
      <c r="BO114" s="136"/>
      <c r="BP114" s="136"/>
      <c r="BQ114" s="136"/>
      <c r="BR114" s="136"/>
      <c r="BS114" s="136"/>
      <c r="BT114" s="136"/>
      <c r="BU114" s="136"/>
      <c r="BV114" s="136"/>
      <c r="BW114" s="136"/>
      <c r="BX114" s="136"/>
      <c r="BY114" s="136"/>
      <c r="CC114" s="136"/>
      <c r="CD114" s="136"/>
      <c r="CE114" s="136"/>
      <c r="CF114" s="136"/>
      <c r="CG114" s="136"/>
      <c r="CH114" s="136"/>
      <c r="CI114" s="136"/>
      <c r="CJ114" s="136"/>
      <c r="CK114" s="136"/>
      <c r="CL114" s="136"/>
      <c r="CM114" s="136"/>
      <c r="CN114" s="136"/>
    </row>
    <row r="115" spans="1:92" s="8" customFormat="1" x14ac:dyDescent="0.35">
      <c r="A115" s="83" t="s">
        <v>206</v>
      </c>
      <c r="C115" s="17"/>
      <c r="D115" s="17"/>
      <c r="F115" s="136"/>
      <c r="G115" s="136"/>
      <c r="H115" s="136"/>
      <c r="I115" s="136"/>
      <c r="J115" s="136"/>
      <c r="K115" s="136"/>
      <c r="L115" s="136"/>
      <c r="M115" s="136"/>
      <c r="N115" s="136"/>
      <c r="O115" s="136"/>
      <c r="P115" s="136"/>
      <c r="Q115" s="136"/>
      <c r="R115" s="136"/>
      <c r="S115" s="136"/>
      <c r="T115" s="136"/>
      <c r="U115" s="136"/>
      <c r="V115" s="136"/>
      <c r="W115" s="136"/>
      <c r="X115" s="136"/>
      <c r="Y115" s="136"/>
      <c r="Z115" s="136"/>
      <c r="AA115" s="136"/>
      <c r="AB115" s="136"/>
      <c r="AC115" s="136"/>
      <c r="AD115" s="136"/>
      <c r="AE115" s="136"/>
      <c r="AF115" s="136"/>
      <c r="AG115" s="136"/>
      <c r="AH115" s="136"/>
      <c r="AI115" s="136"/>
      <c r="AJ115" s="136"/>
      <c r="AK115" s="136"/>
      <c r="AL115" s="136"/>
      <c r="AM115" s="136"/>
      <c r="AN115" s="136"/>
      <c r="AO115" s="136"/>
      <c r="AP115" s="136"/>
      <c r="AQ115" s="136"/>
      <c r="AR115" s="136"/>
      <c r="AS115" s="136"/>
      <c r="AT115" s="136"/>
      <c r="AU115" s="136"/>
      <c r="AY115" s="136"/>
      <c r="AZ115" s="136"/>
      <c r="BA115" s="136"/>
      <c r="BB115" s="136"/>
      <c r="BC115" s="136"/>
      <c r="BD115" s="136"/>
      <c r="BE115" s="136"/>
      <c r="BF115" s="136"/>
      <c r="BG115" s="136"/>
      <c r="BH115" s="136"/>
      <c r="BI115" s="136"/>
      <c r="BJ115" s="136"/>
      <c r="BN115" s="136"/>
      <c r="BO115" s="136"/>
      <c r="BP115" s="136"/>
      <c r="BQ115" s="136"/>
      <c r="BR115" s="136"/>
      <c r="BS115" s="136"/>
      <c r="BT115" s="136"/>
      <c r="BU115" s="136"/>
      <c r="BV115" s="136"/>
      <c r="BW115" s="136"/>
      <c r="BX115" s="136"/>
      <c r="BY115" s="136"/>
      <c r="CC115" s="136"/>
      <c r="CD115" s="136"/>
      <c r="CE115" s="136"/>
      <c r="CF115" s="136"/>
      <c r="CG115" s="136"/>
      <c r="CH115" s="136"/>
      <c r="CI115" s="136"/>
      <c r="CJ115" s="136"/>
      <c r="CK115" s="136"/>
      <c r="CL115" s="136"/>
      <c r="CM115" s="136"/>
      <c r="CN115" s="136"/>
    </row>
    <row r="116" spans="1:92" s="8" customFormat="1" x14ac:dyDescent="0.35">
      <c r="A116" s="86"/>
      <c r="C116" s="17"/>
      <c r="D116" s="17"/>
    </row>
    <row r="117" spans="1:92" s="8" customFormat="1" x14ac:dyDescent="0.35">
      <c r="A117" s="86" t="s">
        <v>40</v>
      </c>
      <c r="C117" s="17"/>
      <c r="D117" s="17"/>
      <c r="F117" s="8">
        <f>D118</f>
        <v>0</v>
      </c>
      <c r="G117" s="8">
        <f>F118</f>
        <v>974942</v>
      </c>
      <c r="H117" s="8">
        <f t="shared" ref="H117:Q117" si="560">G118</f>
        <v>1591811</v>
      </c>
      <c r="I117" s="8">
        <f t="shared" si="560"/>
        <v>1382129</v>
      </c>
      <c r="J117" s="8">
        <f t="shared" si="560"/>
        <v>1691108</v>
      </c>
      <c r="K117" s="8">
        <f t="shared" si="560"/>
        <v>2172446</v>
      </c>
      <c r="L117" s="8">
        <f t="shared" si="560"/>
        <v>2112946</v>
      </c>
      <c r="M117" s="8">
        <f t="shared" si="560"/>
        <v>1841092</v>
      </c>
      <c r="N117" s="8">
        <f t="shared" si="560"/>
        <v>1470832</v>
      </c>
      <c r="O117" s="8">
        <f t="shared" si="560"/>
        <v>1470832</v>
      </c>
      <c r="P117" s="8">
        <f t="shared" si="560"/>
        <v>1322332</v>
      </c>
      <c r="Q117" s="8">
        <f t="shared" si="560"/>
        <v>834707.5</v>
      </c>
      <c r="U117" s="8">
        <f>S118</f>
        <v>0</v>
      </c>
      <c r="V117" s="8">
        <f>U118</f>
        <v>1061588.16146789</v>
      </c>
      <c r="W117" s="8">
        <f t="shared" ref="W117:AF117" si="561">V118</f>
        <v>1733918.7779816515</v>
      </c>
      <c r="X117" s="8">
        <f t="shared" si="561"/>
        <v>1505384.6348623855</v>
      </c>
      <c r="Y117" s="8">
        <f t="shared" si="561"/>
        <v>1842143.3981651377</v>
      </c>
      <c r="Z117" s="8">
        <f t="shared" si="561"/>
        <v>2366757.6587155964</v>
      </c>
      <c r="AA117" s="8">
        <f t="shared" si="561"/>
        <v>2312807.2000000002</v>
      </c>
      <c r="AB117" s="8">
        <f t="shared" si="561"/>
        <v>2016511.2807339453</v>
      </c>
      <c r="AC117" s="8">
        <f t="shared" si="561"/>
        <v>1612961.8495412846</v>
      </c>
      <c r="AD117" s="8">
        <f t="shared" si="561"/>
        <v>1612961.8495412846</v>
      </c>
      <c r="AE117" s="8">
        <f t="shared" si="561"/>
        <v>1451110.4733944957</v>
      </c>
      <c r="AF117" s="8">
        <f t="shared" si="561"/>
        <v>919644.50458715612</v>
      </c>
      <c r="AJ117" s="8">
        <f>AH118</f>
        <v>0</v>
      </c>
      <c r="AK117" s="8">
        <f>AJ118</f>
        <v>1120167.5695412846</v>
      </c>
      <c r="AL117" s="8">
        <f t="shared" ref="AL117:AU117" si="562">AK118</f>
        <v>1826114.7168807341</v>
      </c>
      <c r="AM117" s="8">
        <f t="shared" si="562"/>
        <v>1586153.8666055044</v>
      </c>
      <c r="AN117" s="8">
        <f t="shared" si="562"/>
        <v>1939750.5680733949</v>
      </c>
      <c r="AO117" s="8">
        <f t="shared" si="562"/>
        <v>2490595.5416513765</v>
      </c>
      <c r="AP117" s="8">
        <f t="shared" si="562"/>
        <v>2433947.5600000005</v>
      </c>
      <c r="AQ117" s="8">
        <f t="shared" si="562"/>
        <v>2122836.8447706425</v>
      </c>
      <c r="AR117" s="8">
        <f t="shared" si="562"/>
        <v>1699109.9420183492</v>
      </c>
      <c r="AS117" s="8">
        <f t="shared" si="562"/>
        <v>1699109.9420183492</v>
      </c>
      <c r="AT117" s="8">
        <f t="shared" si="562"/>
        <v>1529165.9970642205</v>
      </c>
      <c r="AU117" s="8">
        <f t="shared" si="562"/>
        <v>971126.72981651383</v>
      </c>
      <c r="AY117" s="8">
        <f>AW118</f>
        <v>0</v>
      </c>
      <c r="AZ117" s="8">
        <f>AY118</f>
        <v>1181675.9480183488</v>
      </c>
      <c r="BA117" s="8">
        <f t="shared" ref="BA117:BJ117" si="563">AZ118</f>
        <v>1922920.4527247704</v>
      </c>
      <c r="BB117" s="8">
        <f t="shared" si="563"/>
        <v>1670961.5599357798</v>
      </c>
      <c r="BC117" s="8">
        <f t="shared" si="563"/>
        <v>2042238.0964770648</v>
      </c>
      <c r="BD117" s="8">
        <f t="shared" si="563"/>
        <v>2620625.318733946</v>
      </c>
      <c r="BE117" s="8">
        <f t="shared" si="563"/>
        <v>2561144.938000001</v>
      </c>
      <c r="BF117" s="8">
        <f t="shared" si="563"/>
        <v>2234478.6870091753</v>
      </c>
      <c r="BG117" s="8">
        <f t="shared" si="563"/>
        <v>1789565.4391192663</v>
      </c>
      <c r="BH117" s="8">
        <f t="shared" si="563"/>
        <v>1789565.4391192663</v>
      </c>
      <c r="BI117" s="8">
        <f t="shared" si="563"/>
        <v>1611124.2969174315</v>
      </c>
      <c r="BJ117" s="8">
        <f t="shared" si="563"/>
        <v>1025183.0663073396</v>
      </c>
      <c r="BN117" s="8">
        <f>BL118</f>
        <v>0</v>
      </c>
      <c r="BO117" s="8">
        <f>BN118</f>
        <v>1246259.7454192662</v>
      </c>
      <c r="BP117" s="8">
        <f t="shared" ref="BP117:BY117" si="564">BO118</f>
        <v>2024566.4753610087</v>
      </c>
      <c r="BQ117" s="8">
        <f t="shared" si="564"/>
        <v>1760009.6379325688</v>
      </c>
      <c r="BR117" s="8">
        <f t="shared" si="564"/>
        <v>2149850.0013009179</v>
      </c>
      <c r="BS117" s="8">
        <f t="shared" si="564"/>
        <v>2757156.5846706433</v>
      </c>
      <c r="BT117" s="8">
        <f t="shared" si="564"/>
        <v>2694702.1849000012</v>
      </c>
      <c r="BU117" s="8">
        <f t="shared" si="564"/>
        <v>2351702.6213596337</v>
      </c>
      <c r="BV117" s="8">
        <f t="shared" si="564"/>
        <v>1884543.71107523</v>
      </c>
      <c r="BW117" s="8">
        <f t="shared" si="564"/>
        <v>1884543.71107523</v>
      </c>
      <c r="BX117" s="8">
        <f t="shared" si="564"/>
        <v>1697180.5117633033</v>
      </c>
      <c r="BY117" s="8">
        <f t="shared" si="564"/>
        <v>1081942.219622707</v>
      </c>
      <c r="CC117" s="8">
        <f>CA118</f>
        <v>0</v>
      </c>
      <c r="CD117" s="8">
        <f>CC118</f>
        <v>1314072.7326902295</v>
      </c>
      <c r="CE117" s="8">
        <f t="shared" ref="CE117:CN117" si="565">CD118</f>
        <v>2131294.79912906</v>
      </c>
      <c r="CF117" s="8">
        <f t="shared" si="565"/>
        <v>1853510.1198291976</v>
      </c>
      <c r="CG117" s="8">
        <f t="shared" si="565"/>
        <v>2262842.5013659643</v>
      </c>
      <c r="CH117" s="8">
        <f t="shared" si="565"/>
        <v>2900514.4139041756</v>
      </c>
      <c r="CI117" s="8">
        <f t="shared" si="565"/>
        <v>2834937.2941450011</v>
      </c>
      <c r="CJ117" s="8">
        <f t="shared" si="565"/>
        <v>2474787.7524276162</v>
      </c>
      <c r="CK117" s="8">
        <f t="shared" si="565"/>
        <v>1984270.8966289912</v>
      </c>
      <c r="CL117" s="8">
        <f t="shared" si="565"/>
        <v>1984270.8966289912</v>
      </c>
      <c r="CM117" s="8">
        <f t="shared" si="565"/>
        <v>1787539.5373514683</v>
      </c>
      <c r="CN117" s="8">
        <f t="shared" si="565"/>
        <v>1141539.3306038422</v>
      </c>
    </row>
    <row r="118" spans="1:92" s="21" customFormat="1" x14ac:dyDescent="0.35">
      <c r="A118" s="216" t="s">
        <v>47</v>
      </c>
      <c r="C118" s="214">
        <v>0</v>
      </c>
      <c r="D118" s="214">
        <v>0</v>
      </c>
      <c r="F118" s="21">
        <f>F109</f>
        <v>974942</v>
      </c>
      <c r="G118" s="21">
        <f t="shared" ref="G118:Q118" si="566">G109</f>
        <v>1591811</v>
      </c>
      <c r="H118" s="21">
        <f t="shared" si="566"/>
        <v>1382129</v>
      </c>
      <c r="I118" s="21">
        <f t="shared" si="566"/>
        <v>1691108</v>
      </c>
      <c r="J118" s="21">
        <f t="shared" si="566"/>
        <v>2172446</v>
      </c>
      <c r="K118" s="21">
        <f t="shared" si="566"/>
        <v>2112946</v>
      </c>
      <c r="L118" s="21">
        <f t="shared" si="566"/>
        <v>1841092</v>
      </c>
      <c r="M118" s="21">
        <f t="shared" si="566"/>
        <v>1470832</v>
      </c>
      <c r="N118" s="21">
        <f t="shared" si="566"/>
        <v>1470832</v>
      </c>
      <c r="O118" s="21">
        <f t="shared" si="566"/>
        <v>1322332</v>
      </c>
      <c r="P118" s="21">
        <f t="shared" si="566"/>
        <v>834707.5</v>
      </c>
      <c r="Q118" s="21">
        <f t="shared" si="566"/>
        <v>730218.44954128447</v>
      </c>
      <c r="U118" s="21">
        <f>U109</f>
        <v>1061588.16146789</v>
      </c>
      <c r="V118" s="21">
        <f t="shared" ref="V118:AF118" si="567">V109</f>
        <v>1733918.7779816515</v>
      </c>
      <c r="W118" s="21">
        <f t="shared" si="567"/>
        <v>1505384.6348623855</v>
      </c>
      <c r="X118" s="21">
        <f t="shared" si="567"/>
        <v>1842143.3981651377</v>
      </c>
      <c r="Y118" s="21">
        <f t="shared" si="567"/>
        <v>2366757.6587155964</v>
      </c>
      <c r="Z118" s="21">
        <f t="shared" si="567"/>
        <v>2312807.2000000002</v>
      </c>
      <c r="AA118" s="21">
        <f t="shared" si="567"/>
        <v>2016511.2807339453</v>
      </c>
      <c r="AB118" s="21">
        <f t="shared" si="567"/>
        <v>1612961.8495412846</v>
      </c>
      <c r="AC118" s="21">
        <f t="shared" si="567"/>
        <v>1612961.8495412846</v>
      </c>
      <c r="AD118" s="21">
        <f t="shared" si="567"/>
        <v>1451110.4733944957</v>
      </c>
      <c r="AE118" s="21">
        <f t="shared" si="567"/>
        <v>919644.50458715612</v>
      </c>
      <c r="AF118" s="21">
        <f t="shared" si="567"/>
        <v>796610.48348623863</v>
      </c>
      <c r="AJ118" s="21">
        <f>AJ109</f>
        <v>1120167.5695412846</v>
      </c>
      <c r="AK118" s="21">
        <f t="shared" ref="AK118:AU118" si="568">AK109</f>
        <v>1826114.7168807341</v>
      </c>
      <c r="AL118" s="21">
        <f t="shared" si="568"/>
        <v>1586153.8666055044</v>
      </c>
      <c r="AM118" s="21">
        <f t="shared" si="568"/>
        <v>1939750.5680733949</v>
      </c>
      <c r="AN118" s="21">
        <f t="shared" si="568"/>
        <v>2490595.5416513765</v>
      </c>
      <c r="AO118" s="21">
        <f t="shared" si="568"/>
        <v>2433947.5600000005</v>
      </c>
      <c r="AP118" s="21">
        <f t="shared" si="568"/>
        <v>2122836.8447706425</v>
      </c>
      <c r="AQ118" s="21">
        <f t="shared" si="568"/>
        <v>1699109.9420183492</v>
      </c>
      <c r="AR118" s="21">
        <f t="shared" si="568"/>
        <v>1699109.9420183492</v>
      </c>
      <c r="AS118" s="21">
        <f t="shared" si="568"/>
        <v>1529165.9970642205</v>
      </c>
      <c r="AT118" s="21">
        <f t="shared" si="568"/>
        <v>971126.72981651383</v>
      </c>
      <c r="AU118" s="21">
        <f t="shared" si="568"/>
        <v>841941.00766055065</v>
      </c>
      <c r="AY118" s="21">
        <f>AY109</f>
        <v>1181675.9480183488</v>
      </c>
      <c r="AZ118" s="21">
        <f t="shared" ref="AZ118:BJ118" si="569">AZ109</f>
        <v>1922920.4527247704</v>
      </c>
      <c r="BA118" s="21">
        <f t="shared" si="569"/>
        <v>1670961.5599357798</v>
      </c>
      <c r="BB118" s="21">
        <f t="shared" si="569"/>
        <v>2042238.0964770648</v>
      </c>
      <c r="BC118" s="21">
        <f t="shared" si="569"/>
        <v>2620625.318733946</v>
      </c>
      <c r="BD118" s="21">
        <f t="shared" si="569"/>
        <v>2561144.938000001</v>
      </c>
      <c r="BE118" s="21">
        <f t="shared" si="569"/>
        <v>2234478.6870091753</v>
      </c>
      <c r="BF118" s="21">
        <f t="shared" si="569"/>
        <v>1789565.4391192663</v>
      </c>
      <c r="BG118" s="21">
        <f t="shared" si="569"/>
        <v>1789565.4391192663</v>
      </c>
      <c r="BH118" s="21">
        <f t="shared" si="569"/>
        <v>1611124.2969174315</v>
      </c>
      <c r="BI118" s="21">
        <f t="shared" si="569"/>
        <v>1025183.0663073396</v>
      </c>
      <c r="BJ118" s="21">
        <f t="shared" si="569"/>
        <v>889538.05804357817</v>
      </c>
      <c r="BN118" s="21">
        <f>BN109</f>
        <v>1246259.7454192662</v>
      </c>
      <c r="BO118" s="21">
        <f t="shared" ref="BO118:BY118" si="570">BO109</f>
        <v>2024566.4753610087</v>
      </c>
      <c r="BP118" s="21">
        <f t="shared" si="570"/>
        <v>1760009.6379325688</v>
      </c>
      <c r="BQ118" s="21">
        <f t="shared" si="570"/>
        <v>2149850.0013009179</v>
      </c>
      <c r="BR118" s="21">
        <f t="shared" si="570"/>
        <v>2757156.5846706433</v>
      </c>
      <c r="BS118" s="21">
        <f t="shared" si="570"/>
        <v>2694702.1849000012</v>
      </c>
      <c r="BT118" s="21">
        <f t="shared" si="570"/>
        <v>2351702.6213596337</v>
      </c>
      <c r="BU118" s="21">
        <f t="shared" si="570"/>
        <v>1884543.71107523</v>
      </c>
      <c r="BV118" s="21">
        <f t="shared" si="570"/>
        <v>1884543.71107523</v>
      </c>
      <c r="BW118" s="21">
        <f t="shared" si="570"/>
        <v>1697180.5117633033</v>
      </c>
      <c r="BX118" s="21">
        <f t="shared" si="570"/>
        <v>1081942.219622707</v>
      </c>
      <c r="BY118" s="21">
        <f t="shared" si="570"/>
        <v>939514.96094575711</v>
      </c>
      <c r="CC118" s="21">
        <f>CC109</f>
        <v>1314072.7326902295</v>
      </c>
      <c r="CD118" s="21">
        <f t="shared" ref="CD118:CN118" si="571">CD109</f>
        <v>2131294.79912906</v>
      </c>
      <c r="CE118" s="21">
        <f t="shared" si="571"/>
        <v>1853510.1198291976</v>
      </c>
      <c r="CF118" s="21">
        <f t="shared" si="571"/>
        <v>2262842.5013659643</v>
      </c>
      <c r="CG118" s="21">
        <f t="shared" si="571"/>
        <v>2900514.4139041756</v>
      </c>
      <c r="CH118" s="21">
        <f t="shared" si="571"/>
        <v>2834937.2941450011</v>
      </c>
      <c r="CI118" s="21">
        <f t="shared" si="571"/>
        <v>2474787.7524276162</v>
      </c>
      <c r="CJ118" s="21">
        <f t="shared" si="571"/>
        <v>1984270.8966289912</v>
      </c>
      <c r="CK118" s="21">
        <f t="shared" si="571"/>
        <v>1984270.8966289912</v>
      </c>
      <c r="CL118" s="21">
        <f t="shared" si="571"/>
        <v>1787539.5373514683</v>
      </c>
      <c r="CM118" s="21">
        <f t="shared" si="571"/>
        <v>1141539.3306038422</v>
      </c>
      <c r="CN118" s="21">
        <f t="shared" si="571"/>
        <v>709352.81206772977</v>
      </c>
    </row>
    <row r="119" spans="1:92" s="8" customFormat="1" x14ac:dyDescent="0.35">
      <c r="A119" s="86"/>
      <c r="C119" s="17"/>
      <c r="D119" s="17"/>
    </row>
    <row r="120" spans="1:92" s="8" customFormat="1" x14ac:dyDescent="0.35">
      <c r="A120" s="86" t="s">
        <v>207</v>
      </c>
      <c r="C120" s="17"/>
      <c r="D120" s="17"/>
      <c r="F120" s="8">
        <f>AVERAGE(F117:F118)</f>
        <v>487471</v>
      </c>
      <c r="G120" s="8">
        <f t="shared" ref="G120:Q120" si="572">AVERAGE(G117:G118)</f>
        <v>1283376.5</v>
      </c>
      <c r="H120" s="8">
        <f t="shared" si="572"/>
        <v>1486970</v>
      </c>
      <c r="I120" s="8">
        <f t="shared" si="572"/>
        <v>1536618.5</v>
      </c>
      <c r="J120" s="8">
        <f t="shared" si="572"/>
        <v>1931777</v>
      </c>
      <c r="K120" s="8">
        <f t="shared" si="572"/>
        <v>2142696</v>
      </c>
      <c r="L120" s="8">
        <f t="shared" si="572"/>
        <v>1977019</v>
      </c>
      <c r="M120" s="8">
        <f t="shared" si="572"/>
        <v>1655962</v>
      </c>
      <c r="N120" s="8">
        <f t="shared" si="572"/>
        <v>1470832</v>
      </c>
      <c r="O120" s="8">
        <f t="shared" si="572"/>
        <v>1396582</v>
      </c>
      <c r="P120" s="8">
        <f t="shared" si="572"/>
        <v>1078519.75</v>
      </c>
      <c r="Q120" s="8">
        <f t="shared" si="572"/>
        <v>782462.97477064223</v>
      </c>
      <c r="U120" s="8">
        <f>AVERAGE(U117:U118)</f>
        <v>530794.08073394501</v>
      </c>
      <c r="V120" s="8">
        <f t="shared" ref="V120:AF120" si="573">AVERAGE(V117:V118)</f>
        <v>1397753.4697247706</v>
      </c>
      <c r="W120" s="8">
        <f t="shared" si="573"/>
        <v>1619651.7064220184</v>
      </c>
      <c r="X120" s="8">
        <f t="shared" si="573"/>
        <v>1673764.0165137616</v>
      </c>
      <c r="Y120" s="8">
        <f t="shared" si="573"/>
        <v>2104450.528440367</v>
      </c>
      <c r="Z120" s="8">
        <f t="shared" si="573"/>
        <v>2339782.4293577983</v>
      </c>
      <c r="AA120" s="8">
        <f t="shared" si="573"/>
        <v>2164659.240366973</v>
      </c>
      <c r="AB120" s="8">
        <f t="shared" si="573"/>
        <v>1814736.565137615</v>
      </c>
      <c r="AC120" s="8">
        <f t="shared" si="573"/>
        <v>1612961.8495412846</v>
      </c>
      <c r="AD120" s="8">
        <f t="shared" si="573"/>
        <v>1532036.1614678903</v>
      </c>
      <c r="AE120" s="8">
        <f t="shared" si="573"/>
        <v>1185377.4889908258</v>
      </c>
      <c r="AF120" s="8">
        <f t="shared" si="573"/>
        <v>858127.49403669732</v>
      </c>
      <c r="AJ120" s="8">
        <f>AVERAGE(AJ117:AJ118)</f>
        <v>560083.78477064229</v>
      </c>
      <c r="AK120" s="8">
        <f t="shared" ref="AK120:AU120" si="574">AVERAGE(AK117:AK118)</f>
        <v>1473141.1432110094</v>
      </c>
      <c r="AL120" s="8">
        <f t="shared" si="574"/>
        <v>1706134.2917431192</v>
      </c>
      <c r="AM120" s="8">
        <f t="shared" si="574"/>
        <v>1762952.2173394496</v>
      </c>
      <c r="AN120" s="8">
        <f t="shared" si="574"/>
        <v>2215173.0548623856</v>
      </c>
      <c r="AO120" s="8">
        <f t="shared" si="574"/>
        <v>2462271.5508256885</v>
      </c>
      <c r="AP120" s="8">
        <f t="shared" si="574"/>
        <v>2278392.2023853213</v>
      </c>
      <c r="AQ120" s="8">
        <f t="shared" si="574"/>
        <v>1910973.3933944958</v>
      </c>
      <c r="AR120" s="8">
        <f t="shared" si="574"/>
        <v>1699109.9420183492</v>
      </c>
      <c r="AS120" s="8">
        <f t="shared" si="574"/>
        <v>1614137.9695412847</v>
      </c>
      <c r="AT120" s="8">
        <f t="shared" si="574"/>
        <v>1250146.3634403672</v>
      </c>
      <c r="AU120" s="8">
        <f t="shared" si="574"/>
        <v>906533.8687385323</v>
      </c>
      <c r="AY120" s="8">
        <f>AVERAGE(AY117:AY118)</f>
        <v>590837.97400917439</v>
      </c>
      <c r="AZ120" s="8">
        <f t="shared" ref="AZ120:BJ120" si="575">AVERAGE(AZ117:AZ118)</f>
        <v>1552298.2003715597</v>
      </c>
      <c r="BA120" s="8">
        <f t="shared" si="575"/>
        <v>1796941.006330275</v>
      </c>
      <c r="BB120" s="8">
        <f t="shared" si="575"/>
        <v>1856599.8282064223</v>
      </c>
      <c r="BC120" s="8">
        <f t="shared" si="575"/>
        <v>2331431.7076055054</v>
      </c>
      <c r="BD120" s="8">
        <f t="shared" si="575"/>
        <v>2590885.1283669733</v>
      </c>
      <c r="BE120" s="8">
        <f t="shared" si="575"/>
        <v>2397811.8125045882</v>
      </c>
      <c r="BF120" s="8">
        <f t="shared" si="575"/>
        <v>2012022.0630642208</v>
      </c>
      <c r="BG120" s="8">
        <f t="shared" si="575"/>
        <v>1789565.4391192663</v>
      </c>
      <c r="BH120" s="8">
        <f t="shared" si="575"/>
        <v>1700344.8680183489</v>
      </c>
      <c r="BI120" s="8">
        <f t="shared" si="575"/>
        <v>1318153.6816123854</v>
      </c>
      <c r="BJ120" s="8">
        <f t="shared" si="575"/>
        <v>957360.56217545888</v>
      </c>
      <c r="BN120" s="8">
        <f>AVERAGE(BN117:BN118)</f>
        <v>623129.87270963308</v>
      </c>
      <c r="BO120" s="8">
        <f t="shared" ref="BO120:BY120" si="576">AVERAGE(BO117:BO118)</f>
        <v>1635413.1103901374</v>
      </c>
      <c r="BP120" s="8">
        <f t="shared" si="576"/>
        <v>1892288.0566467887</v>
      </c>
      <c r="BQ120" s="8">
        <f t="shared" si="576"/>
        <v>1954929.8196167434</v>
      </c>
      <c r="BR120" s="8">
        <f t="shared" si="576"/>
        <v>2453503.2929857806</v>
      </c>
      <c r="BS120" s="8">
        <f t="shared" si="576"/>
        <v>2725929.3847853225</v>
      </c>
      <c r="BT120" s="8">
        <f t="shared" si="576"/>
        <v>2523202.4031298175</v>
      </c>
      <c r="BU120" s="8">
        <f t="shared" si="576"/>
        <v>2118123.1662174319</v>
      </c>
      <c r="BV120" s="8">
        <f t="shared" si="576"/>
        <v>1884543.71107523</v>
      </c>
      <c r="BW120" s="8">
        <f t="shared" si="576"/>
        <v>1790862.1114192666</v>
      </c>
      <c r="BX120" s="8">
        <f t="shared" si="576"/>
        <v>1389561.3656930053</v>
      </c>
      <c r="BY120" s="8">
        <f t="shared" si="576"/>
        <v>1010728.5902842321</v>
      </c>
      <c r="CC120" s="8">
        <f>AVERAGE(CC117:CC118)</f>
        <v>657036.36634511477</v>
      </c>
      <c r="CD120" s="8">
        <f t="shared" ref="CD120:CN120" si="577">AVERAGE(CD117:CD118)</f>
        <v>1722683.7659096448</v>
      </c>
      <c r="CE120" s="8">
        <f t="shared" si="577"/>
        <v>1992402.4594791289</v>
      </c>
      <c r="CF120" s="8">
        <f t="shared" si="577"/>
        <v>2058176.3105975809</v>
      </c>
      <c r="CG120" s="8">
        <f t="shared" si="577"/>
        <v>2581678.4576350702</v>
      </c>
      <c r="CH120" s="8">
        <f t="shared" si="577"/>
        <v>2867725.8540245881</v>
      </c>
      <c r="CI120" s="8">
        <f t="shared" si="577"/>
        <v>2654862.5232863086</v>
      </c>
      <c r="CJ120" s="8">
        <f t="shared" si="577"/>
        <v>2229529.3245283039</v>
      </c>
      <c r="CK120" s="8">
        <f t="shared" si="577"/>
        <v>1984270.8966289912</v>
      </c>
      <c r="CL120" s="8">
        <f t="shared" si="577"/>
        <v>1885905.2169902297</v>
      </c>
      <c r="CM120" s="8">
        <f t="shared" si="577"/>
        <v>1464539.4339776551</v>
      </c>
      <c r="CN120" s="8">
        <f t="shared" si="577"/>
        <v>925446.07133578602</v>
      </c>
    </row>
    <row r="121" spans="1:92" s="8" customFormat="1" x14ac:dyDescent="0.35">
      <c r="A121" s="86"/>
      <c r="C121" s="17"/>
      <c r="D121" s="17"/>
    </row>
    <row r="122" spans="1:92" s="9" customFormat="1" x14ac:dyDescent="0.35">
      <c r="A122" s="10" t="s">
        <v>158</v>
      </c>
      <c r="B122" s="8"/>
      <c r="C122" s="17"/>
      <c r="D122" s="17"/>
      <c r="E122" s="8"/>
    </row>
    <row r="123" spans="1:92" s="16" customFormat="1" x14ac:dyDescent="0.35">
      <c r="A123" s="16" t="s">
        <v>302</v>
      </c>
      <c r="C123" s="221"/>
      <c r="D123" s="221"/>
      <c r="F123" s="16">
        <v>0.1</v>
      </c>
      <c r="G123" s="16">
        <v>0.1</v>
      </c>
      <c r="H123" s="16">
        <v>0.1</v>
      </c>
      <c r="I123" s="16">
        <v>0.1</v>
      </c>
      <c r="J123" s="16">
        <v>0.1</v>
      </c>
      <c r="K123" s="16">
        <v>0.1</v>
      </c>
      <c r="L123" s="16">
        <v>0.1</v>
      </c>
      <c r="M123" s="16">
        <v>0.1</v>
      </c>
      <c r="N123" s="16">
        <v>0.1</v>
      </c>
      <c r="O123" s="16">
        <v>0.1</v>
      </c>
      <c r="P123" s="16">
        <v>0.1</v>
      </c>
      <c r="Q123" s="16">
        <v>0.1</v>
      </c>
      <c r="U123" s="16">
        <v>0.1</v>
      </c>
      <c r="V123" s="16">
        <v>0.1</v>
      </c>
      <c r="W123" s="16">
        <v>0.1</v>
      </c>
      <c r="X123" s="16">
        <v>0.1</v>
      </c>
      <c r="Y123" s="16">
        <v>0.1</v>
      </c>
      <c r="Z123" s="16">
        <v>0.1</v>
      </c>
      <c r="AA123" s="16">
        <v>0.1</v>
      </c>
      <c r="AB123" s="16">
        <v>0.1</v>
      </c>
      <c r="AC123" s="16">
        <v>0.1</v>
      </c>
      <c r="AD123" s="16">
        <v>0.1</v>
      </c>
      <c r="AE123" s="16">
        <v>0.1</v>
      </c>
      <c r="AF123" s="16">
        <v>0.1</v>
      </c>
      <c r="AJ123" s="16">
        <v>0.1</v>
      </c>
      <c r="AK123" s="16">
        <v>0.1</v>
      </c>
      <c r="AL123" s="16">
        <v>0.1</v>
      </c>
      <c r="AM123" s="16">
        <v>0.1</v>
      </c>
      <c r="AN123" s="16">
        <v>0.1</v>
      </c>
      <c r="AO123" s="16">
        <v>0.1</v>
      </c>
      <c r="AP123" s="16">
        <v>0.1</v>
      </c>
      <c r="AQ123" s="16">
        <v>0.1</v>
      </c>
      <c r="AR123" s="16">
        <v>0.1</v>
      </c>
      <c r="AS123" s="16">
        <v>0.1</v>
      </c>
      <c r="AT123" s="16">
        <v>0.1</v>
      </c>
      <c r="AU123" s="16">
        <v>0.1</v>
      </c>
      <c r="AY123" s="16">
        <v>0.1</v>
      </c>
      <c r="AZ123" s="16">
        <v>0.1</v>
      </c>
      <c r="BA123" s="16">
        <v>0.1</v>
      </c>
      <c r="BB123" s="16">
        <v>0.1</v>
      </c>
      <c r="BC123" s="16">
        <v>0.1</v>
      </c>
      <c r="BD123" s="16">
        <v>0.1</v>
      </c>
      <c r="BE123" s="16">
        <v>0.1</v>
      </c>
      <c r="BF123" s="16">
        <v>0.1</v>
      </c>
      <c r="BG123" s="16">
        <v>0.1</v>
      </c>
      <c r="BH123" s="16">
        <v>0.1</v>
      </c>
      <c r="BI123" s="16">
        <v>0.1</v>
      </c>
      <c r="BJ123" s="16">
        <v>0.1</v>
      </c>
      <c r="BN123" s="16">
        <v>0.1</v>
      </c>
      <c r="BO123" s="16">
        <v>0.1</v>
      </c>
      <c r="BP123" s="16">
        <v>0.1</v>
      </c>
      <c r="BQ123" s="16">
        <v>0.1</v>
      </c>
      <c r="BR123" s="16">
        <v>0.1</v>
      </c>
      <c r="BS123" s="16">
        <v>0.1</v>
      </c>
      <c r="BT123" s="16">
        <v>0.1</v>
      </c>
      <c r="BU123" s="16">
        <v>0.1</v>
      </c>
      <c r="BV123" s="16">
        <v>0.1</v>
      </c>
      <c r="BW123" s="16">
        <v>0.1</v>
      </c>
      <c r="BX123" s="16">
        <v>0.1</v>
      </c>
      <c r="BY123" s="16">
        <v>0.1</v>
      </c>
      <c r="CC123" s="16">
        <v>0.1</v>
      </c>
      <c r="CD123" s="16">
        <v>0.1</v>
      </c>
      <c r="CE123" s="16">
        <v>0.1</v>
      </c>
      <c r="CF123" s="16">
        <v>0.1</v>
      </c>
      <c r="CG123" s="16">
        <v>0.1</v>
      </c>
      <c r="CH123" s="16">
        <v>0.1</v>
      </c>
      <c r="CI123" s="16">
        <v>0.1</v>
      </c>
      <c r="CJ123" s="16">
        <v>0.1</v>
      </c>
      <c r="CK123" s="16">
        <v>0.1</v>
      </c>
      <c r="CL123" s="16">
        <v>0.1</v>
      </c>
      <c r="CM123" s="16">
        <v>0.1</v>
      </c>
      <c r="CN123" s="16">
        <v>0.1</v>
      </c>
    </row>
    <row r="124" spans="1:92" s="8" customFormat="1" x14ac:dyDescent="0.35">
      <c r="C124" s="17"/>
      <c r="D124" s="17"/>
    </row>
    <row r="125" spans="1:92" s="15" customFormat="1" thickBot="1" x14ac:dyDescent="0.35">
      <c r="A125" s="15" t="s">
        <v>62</v>
      </c>
      <c r="C125" s="79"/>
      <c r="D125" s="79"/>
      <c r="F125" s="15">
        <f>F120*F123/12</f>
        <v>4062.2583333333337</v>
      </c>
      <c r="G125" s="15">
        <f t="shared" ref="G125:Q125" si="578">G120*G123/12</f>
        <v>10694.804166666667</v>
      </c>
      <c r="H125" s="15">
        <f t="shared" si="578"/>
        <v>12391.416666666666</v>
      </c>
      <c r="I125" s="15">
        <f t="shared" si="578"/>
        <v>12805.154166666667</v>
      </c>
      <c r="J125" s="15">
        <f t="shared" si="578"/>
        <v>16098.141666666668</v>
      </c>
      <c r="K125" s="15">
        <f t="shared" si="578"/>
        <v>17855.8</v>
      </c>
      <c r="L125" s="15">
        <f t="shared" si="578"/>
        <v>16475.158333333336</v>
      </c>
      <c r="M125" s="15">
        <f t="shared" si="578"/>
        <v>13799.683333333334</v>
      </c>
      <c r="N125" s="15">
        <f t="shared" si="578"/>
        <v>12256.933333333334</v>
      </c>
      <c r="O125" s="15">
        <f t="shared" si="578"/>
        <v>11638.183333333334</v>
      </c>
      <c r="P125" s="15">
        <f t="shared" si="578"/>
        <v>8987.6645833333332</v>
      </c>
      <c r="Q125" s="15">
        <f t="shared" si="578"/>
        <v>6520.5247897553527</v>
      </c>
      <c r="U125" s="15">
        <f>U120*U123/12</f>
        <v>4423.2840061162087</v>
      </c>
      <c r="V125" s="15">
        <f t="shared" ref="V125:AF125" si="579">V120*V123/12</f>
        <v>11647.945581039756</v>
      </c>
      <c r="W125" s="15">
        <f t="shared" si="579"/>
        <v>13497.09755351682</v>
      </c>
      <c r="X125" s="15">
        <f t="shared" si="579"/>
        <v>13948.033470948014</v>
      </c>
      <c r="Y125" s="15">
        <f t="shared" si="579"/>
        <v>17537.087737003061</v>
      </c>
      <c r="Z125" s="15">
        <f t="shared" si="579"/>
        <v>19498.186911314988</v>
      </c>
      <c r="AA125" s="15">
        <f t="shared" si="579"/>
        <v>18038.827003058108</v>
      </c>
      <c r="AB125" s="15">
        <f t="shared" si="579"/>
        <v>15122.804709480124</v>
      </c>
      <c r="AC125" s="15">
        <f t="shared" si="579"/>
        <v>13441.348746177371</v>
      </c>
      <c r="AD125" s="15">
        <f t="shared" si="579"/>
        <v>12766.968012232419</v>
      </c>
      <c r="AE125" s="15">
        <f t="shared" si="579"/>
        <v>9878.1457415902169</v>
      </c>
      <c r="AF125" s="15">
        <f t="shared" si="579"/>
        <v>7151.0624503058107</v>
      </c>
      <c r="AJ125" s="15">
        <f>AJ120*AJ123/12</f>
        <v>4667.3648730886862</v>
      </c>
      <c r="AK125" s="15">
        <f t="shared" ref="AK125:AU125" si="580">AK120*AK123/12</f>
        <v>12276.176193425081</v>
      </c>
      <c r="AL125" s="15">
        <f t="shared" si="580"/>
        <v>14217.785764525994</v>
      </c>
      <c r="AM125" s="15">
        <f t="shared" si="580"/>
        <v>14691.268477828746</v>
      </c>
      <c r="AN125" s="15">
        <f t="shared" si="580"/>
        <v>18459.775457186548</v>
      </c>
      <c r="AO125" s="15">
        <f t="shared" si="580"/>
        <v>20518.929590214073</v>
      </c>
      <c r="AP125" s="15">
        <f t="shared" si="580"/>
        <v>18986.601686544345</v>
      </c>
      <c r="AQ125" s="15">
        <f t="shared" si="580"/>
        <v>15924.778278287466</v>
      </c>
      <c r="AR125" s="15">
        <f t="shared" si="580"/>
        <v>14159.249516819576</v>
      </c>
      <c r="AS125" s="15">
        <f t="shared" si="580"/>
        <v>13451.149746177374</v>
      </c>
      <c r="AT125" s="15">
        <f t="shared" si="580"/>
        <v>10417.886362003061</v>
      </c>
      <c r="AU125" s="15">
        <f t="shared" si="580"/>
        <v>7554.4489061544364</v>
      </c>
      <c r="AY125" s="15">
        <f>AY120*AY123/12</f>
        <v>4923.6497834097872</v>
      </c>
      <c r="AZ125" s="15">
        <f t="shared" ref="AZ125:BJ125" si="581">AZ120*AZ123/12</f>
        <v>12935.818336429664</v>
      </c>
      <c r="BA125" s="15">
        <f t="shared" si="581"/>
        <v>14974.508386085625</v>
      </c>
      <c r="BB125" s="15">
        <f t="shared" si="581"/>
        <v>15471.665235053521</v>
      </c>
      <c r="BC125" s="15">
        <f t="shared" si="581"/>
        <v>19428.597563379211</v>
      </c>
      <c r="BD125" s="15">
        <f t="shared" si="581"/>
        <v>21590.70940305811</v>
      </c>
      <c r="BE125" s="15">
        <f t="shared" si="581"/>
        <v>19981.7651042049</v>
      </c>
      <c r="BF125" s="15">
        <f t="shared" si="581"/>
        <v>16766.850525535174</v>
      </c>
      <c r="BG125" s="15">
        <f t="shared" si="581"/>
        <v>14913.045325993888</v>
      </c>
      <c r="BH125" s="15">
        <f t="shared" si="581"/>
        <v>14169.540566819574</v>
      </c>
      <c r="BI125" s="15">
        <f t="shared" si="581"/>
        <v>10984.614013436547</v>
      </c>
      <c r="BJ125" s="15">
        <f t="shared" si="581"/>
        <v>7978.0046847954909</v>
      </c>
      <c r="BN125" s="15">
        <f>BN120*BN123/12</f>
        <v>5192.7489392469424</v>
      </c>
      <c r="BO125" s="15">
        <f t="shared" ref="BO125:BY125" si="582">BO120*BO123/12</f>
        <v>13628.442586584481</v>
      </c>
      <c r="BP125" s="15">
        <f t="shared" si="582"/>
        <v>15769.067138723241</v>
      </c>
      <c r="BQ125" s="15">
        <f t="shared" si="582"/>
        <v>16291.081830139528</v>
      </c>
      <c r="BR125" s="15">
        <f t="shared" si="582"/>
        <v>20445.860774881508</v>
      </c>
      <c r="BS125" s="15">
        <f t="shared" si="582"/>
        <v>22716.078206544353</v>
      </c>
      <c r="BT125" s="15">
        <f t="shared" si="582"/>
        <v>21026.686692748481</v>
      </c>
      <c r="BU125" s="15">
        <f t="shared" si="582"/>
        <v>17651.026385145266</v>
      </c>
      <c r="BV125" s="15">
        <f t="shared" si="582"/>
        <v>15704.530925626917</v>
      </c>
      <c r="BW125" s="15">
        <f t="shared" si="582"/>
        <v>14923.85092849389</v>
      </c>
      <c r="BX125" s="15">
        <f t="shared" si="582"/>
        <v>11579.67804744171</v>
      </c>
      <c r="BY125" s="15">
        <f t="shared" si="582"/>
        <v>8422.738252368601</v>
      </c>
      <c r="CC125" s="15">
        <f>CC120*CC123/12</f>
        <v>5475.3030528759564</v>
      </c>
      <c r="CD125" s="15">
        <f t="shared" ref="CD125:CN125" si="583">CD120*CD123/12</f>
        <v>14355.698049247041</v>
      </c>
      <c r="CE125" s="15">
        <f t="shared" si="583"/>
        <v>16603.353828992742</v>
      </c>
      <c r="CF125" s="15">
        <f t="shared" si="583"/>
        <v>17151.469254979842</v>
      </c>
      <c r="CG125" s="15">
        <f t="shared" si="583"/>
        <v>21513.98714695892</v>
      </c>
      <c r="CH125" s="15">
        <f t="shared" si="583"/>
        <v>23897.715450204905</v>
      </c>
      <c r="CI125" s="15">
        <f t="shared" si="583"/>
        <v>22123.854360719241</v>
      </c>
      <c r="CJ125" s="15">
        <f t="shared" si="583"/>
        <v>18579.411037735867</v>
      </c>
      <c r="CK125" s="15">
        <f t="shared" si="583"/>
        <v>16535.590805241594</v>
      </c>
      <c r="CL125" s="15">
        <f t="shared" si="583"/>
        <v>15715.876808251915</v>
      </c>
      <c r="CM125" s="15">
        <f t="shared" si="583"/>
        <v>12204.495283147126</v>
      </c>
      <c r="CN125" s="15">
        <f t="shared" si="583"/>
        <v>7712.0505944648839</v>
      </c>
    </row>
    <row r="126" spans="1:92" s="8" customFormat="1" x14ac:dyDescent="0.35">
      <c r="C126" s="17"/>
      <c r="D126" s="17"/>
    </row>
    <row r="127" spans="1:92" s="8" customFormat="1" x14ac:dyDescent="0.35">
      <c r="C127" s="17"/>
      <c r="D127" s="17"/>
    </row>
    <row r="128" spans="1:92" s="8" customFormat="1" x14ac:dyDescent="0.35">
      <c r="A128" s="13" t="s">
        <v>250</v>
      </c>
      <c r="B128" s="13"/>
      <c r="C128" s="220"/>
      <c r="D128" s="220"/>
      <c r="E128" s="13"/>
    </row>
    <row r="129" spans="1:93" s="8" customFormat="1" x14ac:dyDescent="0.35">
      <c r="A129" s="8" t="s">
        <v>277</v>
      </c>
      <c r="C129" s="17"/>
      <c r="D129" s="17"/>
    </row>
    <row r="130" spans="1:93" s="8" customFormat="1" x14ac:dyDescent="0.35">
      <c r="A130" s="10" t="s">
        <v>73</v>
      </c>
      <c r="B130" s="10"/>
      <c r="C130" s="198"/>
      <c r="D130" s="198"/>
      <c r="E130" s="10"/>
    </row>
    <row r="131" spans="1:93" s="8" customFormat="1" x14ac:dyDescent="0.35">
      <c r="C131" s="17"/>
      <c r="D131" s="17"/>
    </row>
    <row r="132" spans="1:93" s="8" customFormat="1" x14ac:dyDescent="0.35">
      <c r="A132" s="8" t="s">
        <v>75</v>
      </c>
      <c r="C132" s="17">
        <v>2168481.083333333</v>
      </c>
      <c r="D132" s="17">
        <v>2168481.083333333</v>
      </c>
      <c r="F132" s="8">
        <f>F266+D132/2</f>
        <v>1504990.5416666665</v>
      </c>
      <c r="G132" s="8">
        <f t="shared" ref="G132:Q132" si="584">G266+F266</f>
        <v>1311750</v>
      </c>
      <c r="H132" s="8">
        <f t="shared" si="584"/>
        <v>1608750</v>
      </c>
      <c r="I132" s="8">
        <f t="shared" si="584"/>
        <v>1534500</v>
      </c>
      <c r="J132" s="8">
        <f t="shared" si="584"/>
        <v>1955250</v>
      </c>
      <c r="K132" s="8">
        <f t="shared" si="584"/>
        <v>2277000</v>
      </c>
      <c r="L132" s="8">
        <f t="shared" si="584"/>
        <v>2158000</v>
      </c>
      <c r="M132" s="8">
        <f t="shared" si="584"/>
        <v>1791500</v>
      </c>
      <c r="N132" s="8">
        <f t="shared" si="584"/>
        <v>1544000</v>
      </c>
      <c r="O132" s="8">
        <f t="shared" si="584"/>
        <v>1544000</v>
      </c>
      <c r="P132" s="8">
        <f t="shared" si="584"/>
        <v>1247000</v>
      </c>
      <c r="Q132" s="8">
        <f t="shared" si="584"/>
        <v>863375</v>
      </c>
      <c r="U132" s="8">
        <f>U266+S132/2</f>
        <v>438578.89908256882</v>
      </c>
      <c r="V132" s="8">
        <f t="shared" ref="V132" si="585">V266+U266</f>
        <v>1389687.1559633028</v>
      </c>
      <c r="W132" s="8">
        <f t="shared" ref="W132" si="586">W266+V266</f>
        <v>1713389.9082568809</v>
      </c>
      <c r="X132" s="8">
        <f t="shared" ref="X132" si="587">X266+W266</f>
        <v>1632464.2201834866</v>
      </c>
      <c r="Y132" s="8">
        <f t="shared" ref="Y132" si="588">Y266+X266</f>
        <v>2091043.1192660555</v>
      </c>
      <c r="Z132" s="8">
        <f t="shared" ref="Z132" si="589">Z266+Y266</f>
        <v>2441721.1009174315</v>
      </c>
      <c r="AA132" s="8">
        <f t="shared" ref="AA132" si="590">AA266+Z266</f>
        <v>2333820.1834862391</v>
      </c>
      <c r="AB132" s="8">
        <f t="shared" ref="AB132" si="591">AB266+AA266</f>
        <v>1956166.9724770645</v>
      </c>
      <c r="AC132" s="8">
        <f t="shared" ref="AC132" si="592">AC266+AB266</f>
        <v>1686414.6788990828</v>
      </c>
      <c r="AD132" s="8">
        <f t="shared" ref="AD132" si="593">AD266+AC266</f>
        <v>1686414.6788990828</v>
      </c>
      <c r="AE132" s="8">
        <f t="shared" ref="AE132" si="594">AE266+AD266</f>
        <v>1362711.9266055049</v>
      </c>
      <c r="AF132" s="8">
        <f t="shared" ref="AF132" si="595">AF266+AE266</f>
        <v>944595.87155963317</v>
      </c>
      <c r="AJ132" s="8">
        <f>AJ266+AH132/2</f>
        <v>461507.84403669729</v>
      </c>
      <c r="AK132" s="8">
        <f t="shared" ref="AK132" si="596">AK266+AJ266</f>
        <v>1461171.513761468</v>
      </c>
      <c r="AL132" s="8">
        <f t="shared" ref="AL132" si="597">AL266+AK266</f>
        <v>1801059.4036697247</v>
      </c>
      <c r="AM132" s="8">
        <f t="shared" ref="AM132" si="598">AM266+AL266</f>
        <v>1716087.4311926607</v>
      </c>
      <c r="AN132" s="8">
        <f t="shared" ref="AN132" si="599">AN266+AM266</f>
        <v>2197595.2752293581</v>
      </c>
      <c r="AO132" s="8">
        <f t="shared" ref="AO132" si="600">AO266+AN266</f>
        <v>2565807.1559633035</v>
      </c>
      <c r="AP132" s="8">
        <f t="shared" ref="AP132" si="601">AP266+AO266</f>
        <v>2452511.1926605511</v>
      </c>
      <c r="AQ132" s="8">
        <f t="shared" ref="AQ132" si="602">AQ266+AP266</f>
        <v>2055975.3211009179</v>
      </c>
      <c r="AR132" s="8">
        <f t="shared" ref="AR132" si="603">AR266+AQ266</f>
        <v>1772735.4128440372</v>
      </c>
      <c r="AS132" s="8">
        <f t="shared" ref="AS132" si="604">AS266+AR266</f>
        <v>1772735.4128440372</v>
      </c>
      <c r="AT132" s="8">
        <f t="shared" ref="AT132" si="605">AT266+AS266</f>
        <v>1432847.5229357802</v>
      </c>
      <c r="AU132" s="8">
        <f t="shared" ref="AU132" si="606">AU266+AT266</f>
        <v>993825.66513761482</v>
      </c>
      <c r="AV132" s="17"/>
      <c r="AW132" s="17"/>
      <c r="AX132" s="17"/>
      <c r="AY132" s="8">
        <f>AY266+AW132/2</f>
        <v>485583.23623853223</v>
      </c>
      <c r="AZ132" s="8">
        <f t="shared" ref="AZ132" si="607">AZ266+AY266</f>
        <v>1536230.0894495414</v>
      </c>
      <c r="BA132" s="8">
        <f t="shared" ref="BA132" si="608">BA266+AZ266</f>
        <v>1893112.3738532111</v>
      </c>
      <c r="BB132" s="8">
        <f t="shared" ref="BB132" si="609">BB266+BA266</f>
        <v>1803891.8027522939</v>
      </c>
      <c r="BC132" s="8">
        <f t="shared" ref="BC132" si="610">BC266+BB266</f>
        <v>2309475.0389908263</v>
      </c>
      <c r="BD132" s="8">
        <f t="shared" ref="BD132" si="611">BD266+BC266</f>
        <v>2696097.5137614687</v>
      </c>
      <c r="BE132" s="8">
        <f t="shared" ref="BE132" si="612">BE266+BD266</f>
        <v>2577136.7522935788</v>
      </c>
      <c r="BF132" s="8">
        <f t="shared" ref="BF132" si="613">BF266+BE266</f>
        <v>2160774.0871559638</v>
      </c>
      <c r="BG132" s="8">
        <f t="shared" ref="BG132" si="614">BG266+BF266</f>
        <v>1863372.1834862388</v>
      </c>
      <c r="BH132" s="8">
        <f t="shared" ref="BH132" si="615">BH266+BG266</f>
        <v>1863372.1834862388</v>
      </c>
      <c r="BI132" s="8">
        <f t="shared" ref="BI132" si="616">BI266+BH266</f>
        <v>1506489.8990825689</v>
      </c>
      <c r="BJ132" s="8">
        <f t="shared" ref="BJ132" si="617">BJ266+BI266</f>
        <v>1045516.9483944956</v>
      </c>
      <c r="BK132" s="17"/>
      <c r="BL132" s="17"/>
      <c r="BM132" s="17"/>
      <c r="BN132" s="8">
        <f>BN266+BL132/2</f>
        <v>510862.39805045887</v>
      </c>
      <c r="BO132" s="8">
        <f t="shared" ref="BO132" si="618">BO266+BN266</f>
        <v>1615041.5939220185</v>
      </c>
      <c r="BP132" s="8">
        <f t="shared" ref="BP132" si="619">BP266+BO266</f>
        <v>1989767.9925458715</v>
      </c>
      <c r="BQ132" s="8">
        <f t="shared" ref="BQ132" si="620">BQ266+BP266</f>
        <v>1896086.3928899085</v>
      </c>
      <c r="BR132" s="8">
        <f t="shared" ref="BR132" si="621">BR266+BQ266</f>
        <v>2426948.7909403676</v>
      </c>
      <c r="BS132" s="8">
        <f t="shared" ref="BS132" si="622">BS266+BR266</f>
        <v>2832902.3894495424</v>
      </c>
      <c r="BT132" s="8">
        <f t="shared" ref="BT132" si="623">BT266+BS266</f>
        <v>2707993.5899082581</v>
      </c>
      <c r="BU132" s="8">
        <f t="shared" ref="BU132" si="624">BU266+BT266</f>
        <v>2270812.7915137624</v>
      </c>
      <c r="BV132" s="8">
        <f t="shared" ref="BV132" si="625">BV266+BU266</f>
        <v>1958540.7926605511</v>
      </c>
      <c r="BW132" s="8">
        <f t="shared" ref="BW132" si="626">BW266+BV266</f>
        <v>1958540.7926605511</v>
      </c>
      <c r="BX132" s="8">
        <f t="shared" ref="BX132" si="627">BX266+BW266</f>
        <v>1583814.3940366977</v>
      </c>
      <c r="BY132" s="8">
        <f t="shared" ref="BY132" si="628">BY266+BX266</f>
        <v>1099792.7958142206</v>
      </c>
      <c r="BZ132" s="17"/>
      <c r="CA132" s="17"/>
      <c r="CB132" s="17"/>
      <c r="CC132" s="8">
        <f>CC266+CA132/2</f>
        <v>537405.51795298175</v>
      </c>
      <c r="CD132" s="8">
        <f t="shared" ref="CD132" si="629">CD266+CC266</f>
        <v>1697793.6736181197</v>
      </c>
      <c r="CE132" s="8">
        <f t="shared" ref="CE132" si="630">CE266+CD266</f>
        <v>2091256.3921731655</v>
      </c>
      <c r="CF132" s="8">
        <f t="shared" ref="CF132" si="631">CF266+CE266</f>
        <v>1992890.7125344044</v>
      </c>
      <c r="CG132" s="8">
        <f t="shared" ref="CG132" si="632">CG266+CF266</f>
        <v>2550296.2304873867</v>
      </c>
      <c r="CH132" s="8">
        <f t="shared" ref="CH132" si="633">CH266+CG266</f>
        <v>2976547.5089220195</v>
      </c>
      <c r="CI132" s="8">
        <f t="shared" ref="CI132" si="634">CI266+CH266</f>
        <v>2845393.2694036709</v>
      </c>
      <c r="CJ132" s="8">
        <f t="shared" ref="CJ132" si="635">CJ266+CI266</f>
        <v>2386353.4310894506</v>
      </c>
      <c r="CK132" s="8">
        <f t="shared" ref="CK132" si="636">CK266+CJ266</f>
        <v>2058467.8322935784</v>
      </c>
      <c r="CL132" s="8">
        <f t="shared" ref="CL132" si="637">CL266+CK266</f>
        <v>2058467.8322935784</v>
      </c>
      <c r="CM132" s="8">
        <f t="shared" ref="CM132" si="638">CM266+CL266</f>
        <v>1665005.1137385326</v>
      </c>
      <c r="CN132" s="8">
        <f t="shared" ref="CN132" si="639">CN266+CM266</f>
        <v>1156782.4356049318</v>
      </c>
      <c r="CO132" s="17"/>
    </row>
    <row r="133" spans="1:93" s="8" customFormat="1" x14ac:dyDescent="0.35">
      <c r="A133" s="8" t="str">
        <f>A293</f>
        <v>Contracted Services</v>
      </c>
      <c r="C133" s="17">
        <v>62848.791666666664</v>
      </c>
      <c r="D133" s="17">
        <v>62848.791666666664</v>
      </c>
      <c r="F133" s="8">
        <f>F293+D133/2</f>
        <v>36424.395833333328</v>
      </c>
      <c r="G133" s="8">
        <f t="shared" ref="G133:Q133" si="640">G293+F293</f>
        <v>10000</v>
      </c>
      <c r="H133" s="8">
        <f t="shared" si="640"/>
        <v>10000</v>
      </c>
      <c r="I133" s="8">
        <f t="shared" si="640"/>
        <v>10000</v>
      </c>
      <c r="J133" s="8">
        <f t="shared" si="640"/>
        <v>10000</v>
      </c>
      <c r="K133" s="8">
        <f t="shared" si="640"/>
        <v>10000</v>
      </c>
      <c r="L133" s="8">
        <f t="shared" si="640"/>
        <v>10000</v>
      </c>
      <c r="M133" s="8">
        <f t="shared" si="640"/>
        <v>10000</v>
      </c>
      <c r="N133" s="8">
        <f t="shared" si="640"/>
        <v>10000</v>
      </c>
      <c r="O133" s="8">
        <f t="shared" si="640"/>
        <v>10000</v>
      </c>
      <c r="P133" s="8">
        <f t="shared" si="640"/>
        <v>10000</v>
      </c>
      <c r="Q133" s="8">
        <f t="shared" si="640"/>
        <v>10000</v>
      </c>
      <c r="U133" s="8">
        <f>U293+S133/2</f>
        <v>5000</v>
      </c>
      <c r="V133" s="8">
        <f t="shared" ref="V133" si="641">V293+U293</f>
        <v>10000</v>
      </c>
      <c r="W133" s="8">
        <f t="shared" ref="W133" si="642">W293+V293</f>
        <v>10000</v>
      </c>
      <c r="X133" s="8">
        <f t="shared" ref="X133" si="643">X293+W293</f>
        <v>10000</v>
      </c>
      <c r="Y133" s="8">
        <f t="shared" ref="Y133" si="644">Y293+X293</f>
        <v>10000</v>
      </c>
      <c r="Z133" s="8">
        <f t="shared" ref="Z133" si="645">Z293+Y293</f>
        <v>10000</v>
      </c>
      <c r="AA133" s="8">
        <f t="shared" ref="AA133" si="646">AA293+Z293</f>
        <v>10000</v>
      </c>
      <c r="AB133" s="8">
        <f t="shared" ref="AB133" si="647">AB293+AA293</f>
        <v>10000</v>
      </c>
      <c r="AC133" s="8">
        <f t="shared" ref="AC133" si="648">AC293+AB293</f>
        <v>10000</v>
      </c>
      <c r="AD133" s="8">
        <f t="shared" ref="AD133" si="649">AD293+AC293</f>
        <v>10000</v>
      </c>
      <c r="AE133" s="8">
        <f t="shared" ref="AE133" si="650">AE293+AD293</f>
        <v>10000</v>
      </c>
      <c r="AF133" s="8">
        <f t="shared" ref="AF133" si="651">AF293+AE293</f>
        <v>10000</v>
      </c>
      <c r="AJ133" s="8">
        <f>AJ293+AH133/2</f>
        <v>5000</v>
      </c>
      <c r="AK133" s="8">
        <f t="shared" ref="AK133" si="652">AK293+AJ293</f>
        <v>10000</v>
      </c>
      <c r="AL133" s="8">
        <f t="shared" ref="AL133" si="653">AL293+AK293</f>
        <v>10000</v>
      </c>
      <c r="AM133" s="8">
        <f t="shared" ref="AM133" si="654">AM293+AL293</f>
        <v>10000</v>
      </c>
      <c r="AN133" s="8">
        <f t="shared" ref="AN133" si="655">AN293+AM293</f>
        <v>10000</v>
      </c>
      <c r="AO133" s="8">
        <f t="shared" ref="AO133" si="656">AO293+AN293</f>
        <v>10000</v>
      </c>
      <c r="AP133" s="8">
        <f t="shared" ref="AP133" si="657">AP293+AO293</f>
        <v>10000</v>
      </c>
      <c r="AQ133" s="8">
        <f t="shared" ref="AQ133" si="658">AQ293+AP293</f>
        <v>10000</v>
      </c>
      <c r="AR133" s="8">
        <f t="shared" ref="AR133" si="659">AR293+AQ293</f>
        <v>10000</v>
      </c>
      <c r="AS133" s="8">
        <f t="shared" ref="AS133" si="660">AS293+AR293</f>
        <v>10000</v>
      </c>
      <c r="AT133" s="8">
        <f t="shared" ref="AT133" si="661">AT293+AS293</f>
        <v>10000</v>
      </c>
      <c r="AU133" s="8">
        <f t="shared" ref="AU133" si="662">AU293+AT293</f>
        <v>10000</v>
      </c>
      <c r="AV133" s="17"/>
      <c r="AW133" s="17"/>
      <c r="AX133" s="17"/>
      <c r="AY133" s="8">
        <f>AY293+AW133/2</f>
        <v>5000</v>
      </c>
      <c r="AZ133" s="8">
        <f t="shared" ref="AZ133" si="663">AZ293+AY293</f>
        <v>10000</v>
      </c>
      <c r="BA133" s="8">
        <f t="shared" ref="BA133" si="664">BA293+AZ293</f>
        <v>10000</v>
      </c>
      <c r="BB133" s="8">
        <f t="shared" ref="BB133" si="665">BB293+BA293</f>
        <v>10000</v>
      </c>
      <c r="BC133" s="8">
        <f t="shared" ref="BC133" si="666">BC293+BB293</f>
        <v>10000</v>
      </c>
      <c r="BD133" s="8">
        <f t="shared" ref="BD133" si="667">BD293+BC293</f>
        <v>10000</v>
      </c>
      <c r="BE133" s="8">
        <f t="shared" ref="BE133" si="668">BE293+BD293</f>
        <v>10000</v>
      </c>
      <c r="BF133" s="8">
        <f t="shared" ref="BF133" si="669">BF293+BE293</f>
        <v>10000</v>
      </c>
      <c r="BG133" s="8">
        <f t="shared" ref="BG133" si="670">BG293+BF293</f>
        <v>10000</v>
      </c>
      <c r="BH133" s="8">
        <f t="shared" ref="BH133" si="671">BH293+BG293</f>
        <v>10000</v>
      </c>
      <c r="BI133" s="8">
        <f t="shared" ref="BI133" si="672">BI293+BH293</f>
        <v>10000</v>
      </c>
      <c r="BJ133" s="8">
        <f t="shared" ref="BJ133" si="673">BJ293+BI293</f>
        <v>10000</v>
      </c>
      <c r="BK133" s="17"/>
      <c r="BL133" s="17"/>
      <c r="BM133" s="17"/>
      <c r="BN133" s="8">
        <f>BN293+BL133/2</f>
        <v>5000</v>
      </c>
      <c r="BO133" s="8">
        <f t="shared" ref="BO133" si="674">BO293+BN293</f>
        <v>10000</v>
      </c>
      <c r="BP133" s="8">
        <f t="shared" ref="BP133" si="675">BP293+BO293</f>
        <v>10000</v>
      </c>
      <c r="BQ133" s="8">
        <f t="shared" ref="BQ133" si="676">BQ293+BP293</f>
        <v>10000</v>
      </c>
      <c r="BR133" s="8">
        <f t="shared" ref="BR133" si="677">BR293+BQ293</f>
        <v>10000</v>
      </c>
      <c r="BS133" s="8">
        <f t="shared" ref="BS133" si="678">BS293+BR293</f>
        <v>10000</v>
      </c>
      <c r="BT133" s="8">
        <f t="shared" ref="BT133" si="679">BT293+BS293</f>
        <v>10000</v>
      </c>
      <c r="BU133" s="8">
        <f t="shared" ref="BU133" si="680">BU293+BT293</f>
        <v>10000</v>
      </c>
      <c r="BV133" s="8">
        <f t="shared" ref="BV133" si="681">BV293+BU293</f>
        <v>10000</v>
      </c>
      <c r="BW133" s="8">
        <f t="shared" ref="BW133" si="682">BW293+BV293</f>
        <v>10000</v>
      </c>
      <c r="BX133" s="8">
        <f t="shared" ref="BX133" si="683">BX293+BW293</f>
        <v>10000</v>
      </c>
      <c r="BY133" s="8">
        <f t="shared" ref="BY133" si="684">BY293+BX293</f>
        <v>10000</v>
      </c>
      <c r="BZ133" s="17"/>
      <c r="CA133" s="17"/>
      <c r="CB133" s="17"/>
      <c r="CC133" s="8">
        <f>CC293+CA133/2</f>
        <v>5000</v>
      </c>
      <c r="CD133" s="8">
        <f t="shared" ref="CD133" si="685">CD293+CC293</f>
        <v>10000</v>
      </c>
      <c r="CE133" s="8">
        <f t="shared" ref="CE133" si="686">CE293+CD293</f>
        <v>10000</v>
      </c>
      <c r="CF133" s="8">
        <f t="shared" ref="CF133" si="687">CF293+CE293</f>
        <v>10000</v>
      </c>
      <c r="CG133" s="8">
        <f t="shared" ref="CG133" si="688">CG293+CF293</f>
        <v>10000</v>
      </c>
      <c r="CH133" s="8">
        <f t="shared" ref="CH133" si="689">CH293+CG293</f>
        <v>10000</v>
      </c>
      <c r="CI133" s="8">
        <f t="shared" ref="CI133" si="690">CI293+CH293</f>
        <v>10000</v>
      </c>
      <c r="CJ133" s="8">
        <f t="shared" ref="CJ133" si="691">CJ293+CI293</f>
        <v>10000</v>
      </c>
      <c r="CK133" s="8">
        <f t="shared" ref="CK133" si="692">CK293+CJ293</f>
        <v>10000</v>
      </c>
      <c r="CL133" s="8">
        <f t="shared" ref="CL133" si="693">CL293+CK293</f>
        <v>10000</v>
      </c>
      <c r="CM133" s="8">
        <f t="shared" ref="CM133" si="694">CM293+CL293</f>
        <v>10000</v>
      </c>
      <c r="CN133" s="8">
        <f t="shared" ref="CN133" si="695">CN293+CM293</f>
        <v>10000</v>
      </c>
    </row>
    <row r="134" spans="1:93" s="8" customFormat="1" x14ac:dyDescent="0.35">
      <c r="A134" s="8" t="str">
        <f>A328</f>
        <v>Total Freight &amp; Tariff for Model</v>
      </c>
      <c r="C134" s="17">
        <v>51081.833333333336</v>
      </c>
      <c r="D134" s="17">
        <v>51081.833333333336</v>
      </c>
      <c r="F134" s="8">
        <f>F328+D134/2</f>
        <v>72403.916666666672</v>
      </c>
      <c r="G134" s="8">
        <f t="shared" ref="G134:Q134" si="696">G328+F328</f>
        <v>133317</v>
      </c>
      <c r="H134" s="8">
        <f t="shared" si="696"/>
        <v>165285</v>
      </c>
      <c r="I134" s="8">
        <f t="shared" si="696"/>
        <v>162018</v>
      </c>
      <c r="J134" s="8">
        <f t="shared" si="696"/>
        <v>201321</v>
      </c>
      <c r="K134" s="8">
        <f t="shared" si="696"/>
        <v>236268</v>
      </c>
      <c r="L134" s="8">
        <f t="shared" si="696"/>
        <v>226242</v>
      </c>
      <c r="M134" s="8">
        <f t="shared" si="696"/>
        <v>190206</v>
      </c>
      <c r="N134" s="8">
        <f t="shared" si="696"/>
        <v>164196</v>
      </c>
      <c r="O134" s="8">
        <f t="shared" si="696"/>
        <v>164196</v>
      </c>
      <c r="P134" s="8">
        <f t="shared" si="696"/>
        <v>132228</v>
      </c>
      <c r="Q134" s="8">
        <f t="shared" si="696"/>
        <v>96448.5</v>
      </c>
      <c r="U134" s="8">
        <f>U328+S134/2</f>
        <v>47970.132110091741</v>
      </c>
      <c r="V134" s="8">
        <f t="shared" ref="V134" si="697">V328+U328</f>
        <v>149553.94128440367</v>
      </c>
      <c r="W134" s="8">
        <f t="shared" ref="W134" si="698">W328+V328</f>
        <v>183415.21100917432</v>
      </c>
      <c r="X134" s="8">
        <f t="shared" ref="X134" si="699">X328+W328</f>
        <v>174949.89357798168</v>
      </c>
      <c r="Y134" s="8">
        <f t="shared" ref="Y134" si="700">Y328+X328</f>
        <v>222920.02568807342</v>
      </c>
      <c r="Z134" s="8">
        <f t="shared" ref="Z134" si="701">Z328+Y328</f>
        <v>259603.06788990827</v>
      </c>
      <c r="AA134" s="8">
        <f t="shared" ref="AA134" si="702">AA328+Z328</f>
        <v>248315.97798165141</v>
      </c>
      <c r="AB134" s="8">
        <f t="shared" ref="AB134" si="703">AB328+AA328</f>
        <v>208811.16330275233</v>
      </c>
      <c r="AC134" s="8">
        <f t="shared" ref="AC134" si="704">AC328+AB328</f>
        <v>180593.43853211013</v>
      </c>
      <c r="AD134" s="8">
        <f t="shared" ref="AD134" si="705">AD328+AC328</f>
        <v>180593.43853211013</v>
      </c>
      <c r="AE134" s="8">
        <f t="shared" ref="AE134" si="706">AE328+AD328</f>
        <v>146732.16880733948</v>
      </c>
      <c r="AF134" s="8">
        <f t="shared" ref="AF134" si="707">AF328+AE328</f>
        <v>102994.69541284406</v>
      </c>
      <c r="AJ134" s="8">
        <f>AJ328+AH134/2</f>
        <v>50368.638715596331</v>
      </c>
      <c r="AK134" s="8">
        <f t="shared" ref="AK134" si="708">AK328+AJ328</f>
        <v>157031.63834862388</v>
      </c>
      <c r="AL134" s="8">
        <f t="shared" ref="AL134" si="709">AL328+AK328</f>
        <v>192585.97155963304</v>
      </c>
      <c r="AM134" s="8">
        <f t="shared" ref="AM134" si="710">AM328+AL328</f>
        <v>183697.38825688075</v>
      </c>
      <c r="AN134" s="8">
        <f t="shared" ref="AN134" si="711">AN328+AM328</f>
        <v>234066.02697247709</v>
      </c>
      <c r="AO134" s="8">
        <f t="shared" ref="AO134" si="712">AO328+AN328</f>
        <v>272583.2212844037</v>
      </c>
      <c r="AP134" s="8">
        <f t="shared" ref="AP134" si="713">AP328+AO328</f>
        <v>260731.77688073396</v>
      </c>
      <c r="AQ134" s="8">
        <f t="shared" ref="AQ134" si="714">AQ328+AP328</f>
        <v>219251.72146788996</v>
      </c>
      <c r="AR134" s="8">
        <f t="shared" ref="AR134" si="715">AR328+AQ328</f>
        <v>189623.11045871564</v>
      </c>
      <c r="AS134" s="8">
        <f t="shared" ref="AS134" si="716">AS328+AR328</f>
        <v>189623.11045871564</v>
      </c>
      <c r="AT134" s="8">
        <f t="shared" ref="AT134" si="717">AT328+AS328</f>
        <v>154068.77724770646</v>
      </c>
      <c r="AU134" s="8">
        <f t="shared" ref="AU134" si="718">AU328+AT328</f>
        <v>108144.43018348626</v>
      </c>
      <c r="AV134" s="17"/>
      <c r="AW134" s="17"/>
      <c r="AX134" s="17"/>
      <c r="AY134" s="8">
        <f>AY328+AW134/2</f>
        <v>52887.070651376154</v>
      </c>
      <c r="AZ134" s="8">
        <f t="shared" ref="AZ134" si="719">AZ328+AY328</f>
        <v>164883.22026605505</v>
      </c>
      <c r="BA134" s="8">
        <f t="shared" ref="BA134" si="720">BA328+AZ328</f>
        <v>202215.27013761469</v>
      </c>
      <c r="BB134" s="8">
        <f t="shared" ref="BB134" si="721">BB328+BA328</f>
        <v>192882.25766972482</v>
      </c>
      <c r="BC134" s="8">
        <f t="shared" ref="BC134" si="722">BC328+BB328</f>
        <v>245769.32832110097</v>
      </c>
      <c r="BD134" s="8">
        <f t="shared" ref="BD134" si="723">BD328+BC328</f>
        <v>286212.38234862394</v>
      </c>
      <c r="BE134" s="8">
        <f t="shared" ref="BE134" si="724">BE328+BD328</f>
        <v>273768.3657247707</v>
      </c>
      <c r="BF134" s="8">
        <f t="shared" ref="BF134" si="725">BF328+BE328</f>
        <v>230214.30754128448</v>
      </c>
      <c r="BG134" s="8">
        <f t="shared" ref="BG134" si="726">BG328+BF328</f>
        <v>199104.26598165141</v>
      </c>
      <c r="BH134" s="8">
        <f t="shared" ref="BH134" si="727">BH328+BG328</f>
        <v>199104.26598165141</v>
      </c>
      <c r="BI134" s="8">
        <f t="shared" ref="BI134" si="728">BI328+BH328</f>
        <v>161772.21611009177</v>
      </c>
      <c r="BJ134" s="8">
        <f t="shared" ref="BJ134" si="729">BJ328+BI328</f>
        <v>113551.65169266057</v>
      </c>
      <c r="BK134" s="17"/>
      <c r="BL134" s="17"/>
      <c r="BM134" s="17"/>
      <c r="BN134" s="8">
        <f>BN328+BL134/2</f>
        <v>55531.424183944968</v>
      </c>
      <c r="BO134" s="8">
        <f t="shared" ref="BO134" si="730">BO328+BN328</f>
        <v>173127.38127935783</v>
      </c>
      <c r="BP134" s="8">
        <f t="shared" ref="BP134" si="731">BP328+BO328</f>
        <v>212326.03364449542</v>
      </c>
      <c r="BQ134" s="8">
        <f t="shared" ref="BQ134" si="732">BQ328+BP328</f>
        <v>202526.37055321105</v>
      </c>
      <c r="BR134" s="8">
        <f t="shared" ref="BR134" si="733">BR328+BQ328</f>
        <v>258057.79473715607</v>
      </c>
      <c r="BS134" s="8">
        <f t="shared" ref="BS134" si="734">BS328+BR328</f>
        <v>300523.00146605517</v>
      </c>
      <c r="BT134" s="8">
        <f t="shared" ref="BT134" si="735">BT328+BS328</f>
        <v>287456.78401100927</v>
      </c>
      <c r="BU134" s="8">
        <f t="shared" ref="BU134" si="736">BU328+BT328</f>
        <v>241725.02291834867</v>
      </c>
      <c r="BV134" s="8">
        <f t="shared" ref="BV134" si="737">BV328+BU328</f>
        <v>209059.479280734</v>
      </c>
      <c r="BW134" s="8">
        <f t="shared" ref="BW134" si="738">BW328+BV328</f>
        <v>209059.479280734</v>
      </c>
      <c r="BX134" s="8">
        <f t="shared" ref="BX134" si="739">BX328+BW328</f>
        <v>169860.82691559638</v>
      </c>
      <c r="BY134" s="8">
        <f t="shared" ref="BY134" si="740">BY328+BX328</f>
        <v>119229.23427729361</v>
      </c>
      <c r="BZ134" s="17"/>
      <c r="CA134" s="17"/>
      <c r="CB134" s="17"/>
      <c r="CC134" s="8">
        <f>CC328+CA134/2</f>
        <v>58307.995393142221</v>
      </c>
      <c r="CD134" s="8">
        <f t="shared" ref="CD134" si="741">CD328+CC328</f>
        <v>181783.75034332572</v>
      </c>
      <c r="CE134" s="8">
        <f t="shared" ref="CE134" si="742">CE328+CD328</f>
        <v>222942.3353267202</v>
      </c>
      <c r="CF134" s="8">
        <f t="shared" ref="CF134" si="743">CF328+CE328</f>
        <v>212652.68908087161</v>
      </c>
      <c r="CG134" s="8">
        <f t="shared" ref="CG134" si="744">CG328+CF328</f>
        <v>270960.68447401386</v>
      </c>
      <c r="CH134" s="8">
        <f t="shared" ref="CH134" si="745">CH328+CG328</f>
        <v>315549.1515393579</v>
      </c>
      <c r="CI134" s="8">
        <f t="shared" ref="CI134" si="746">CI328+CH328</f>
        <v>301829.62321155972</v>
      </c>
      <c r="CJ134" s="8">
        <f t="shared" ref="CJ134" si="747">CJ328+CI328</f>
        <v>253811.27406426615</v>
      </c>
      <c r="CK134" s="8">
        <f t="shared" ref="CK134" si="748">CK328+CJ328</f>
        <v>219512.4532447707</v>
      </c>
      <c r="CL134" s="8">
        <f t="shared" ref="CL134" si="749">CL328+CK328</f>
        <v>219512.4532447707</v>
      </c>
      <c r="CM134" s="8">
        <f t="shared" ref="CM134" si="750">CM328+CL328</f>
        <v>178353.86826137619</v>
      </c>
      <c r="CN134" s="8">
        <f t="shared" ref="CN134" si="751">CN328+CM328</f>
        <v>125190.6959911583</v>
      </c>
    </row>
    <row r="135" spans="1:93" s="8" customFormat="1" x14ac:dyDescent="0.35">
      <c r="A135" s="8" t="str">
        <f>A355</f>
        <v>Commissions</v>
      </c>
      <c r="C135" s="17">
        <v>46823</v>
      </c>
      <c r="D135" s="17">
        <v>46823</v>
      </c>
      <c r="F135" s="8">
        <f>F355+D135/2</f>
        <v>31911.5</v>
      </c>
      <c r="G135" s="8">
        <f t="shared" ref="G135:Q135" si="752">G355+F355</f>
        <v>26500</v>
      </c>
      <c r="H135" s="8">
        <f t="shared" si="752"/>
        <v>32500</v>
      </c>
      <c r="I135" s="8">
        <f t="shared" si="752"/>
        <v>31000</v>
      </c>
      <c r="J135" s="8">
        <f t="shared" si="752"/>
        <v>39500</v>
      </c>
      <c r="K135" s="8">
        <f t="shared" si="752"/>
        <v>46000</v>
      </c>
      <c r="L135" s="8">
        <f t="shared" si="752"/>
        <v>44000</v>
      </c>
      <c r="M135" s="8">
        <f t="shared" si="752"/>
        <v>37000</v>
      </c>
      <c r="N135" s="8">
        <f t="shared" si="752"/>
        <v>32000</v>
      </c>
      <c r="O135" s="8">
        <f t="shared" si="752"/>
        <v>32000</v>
      </c>
      <c r="P135" s="8">
        <f t="shared" si="752"/>
        <v>26000</v>
      </c>
      <c r="Q135" s="8">
        <f t="shared" si="752"/>
        <v>18250</v>
      </c>
      <c r="U135" s="8">
        <f>U355+S135/2</f>
        <v>9264.220183486239</v>
      </c>
      <c r="V135" s="8">
        <f t="shared" ref="V135:V136" si="753">V355+U355</f>
        <v>28882.568807339452</v>
      </c>
      <c r="W135" s="8">
        <f t="shared" ref="W135:W136" si="754">W355+V355</f>
        <v>35422.018348623853</v>
      </c>
      <c r="X135" s="8">
        <f t="shared" ref="X135:X136" si="755">X355+W355</f>
        <v>33787.155963302757</v>
      </c>
      <c r="Y135" s="8">
        <f t="shared" ref="Y135:Y136" si="756">Y355+X355</f>
        <v>43051.376146789</v>
      </c>
      <c r="Z135" s="8">
        <f t="shared" ref="Z135:Z136" si="757">Z355+Y355</f>
        <v>50135.779816513772</v>
      </c>
      <c r="AA135" s="8">
        <f t="shared" ref="AA135:AA136" si="758">AA355+Z355</f>
        <v>47955.963302752301</v>
      </c>
      <c r="AB135" s="8">
        <f t="shared" ref="AB135:AB136" si="759">AB355+AA355</f>
        <v>40326.605504587162</v>
      </c>
      <c r="AC135" s="8">
        <f t="shared" ref="AC135:AC136" si="760">AC355+AB355</f>
        <v>34877.064220183493</v>
      </c>
      <c r="AD135" s="8">
        <f t="shared" ref="AD135:AD136" si="761">AD355+AC355</f>
        <v>34877.064220183493</v>
      </c>
      <c r="AE135" s="8">
        <f t="shared" ref="AE135:AE136" si="762">AE355+AD355</f>
        <v>28337.614678899088</v>
      </c>
      <c r="AF135" s="8">
        <f t="shared" ref="AF135:AF136" si="763">AF355+AE355</f>
        <v>19890.825688073397</v>
      </c>
      <c r="AJ135" s="8">
        <f>AJ355+AH135/2</f>
        <v>9727.4311926605515</v>
      </c>
      <c r="AK135" s="8">
        <f t="shared" ref="AK135:AK136" si="764">AK355+AJ355</f>
        <v>30326.697247706426</v>
      </c>
      <c r="AL135" s="8">
        <f t="shared" ref="AL135:AL136" si="765">AL355+AK355</f>
        <v>37193.119266055044</v>
      </c>
      <c r="AM135" s="8">
        <f t="shared" ref="AM135:AM136" si="766">AM355+AL355</f>
        <v>35476.513761467897</v>
      </c>
      <c r="AN135" s="8">
        <f t="shared" ref="AN135:AN136" si="767">AN355+AM355</f>
        <v>45203.944954128456</v>
      </c>
      <c r="AO135" s="8">
        <f t="shared" ref="AO135:AO136" si="768">AO355+AN355</f>
        <v>52642.568807339463</v>
      </c>
      <c r="AP135" s="8">
        <f t="shared" ref="AP135:AP136" si="769">AP355+AO355</f>
        <v>50353.761467889919</v>
      </c>
      <c r="AQ135" s="8">
        <f t="shared" ref="AQ135:AQ136" si="770">AQ355+AP355</f>
        <v>42342.935779816522</v>
      </c>
      <c r="AR135" s="8">
        <f t="shared" ref="AR135:AR136" si="771">AR355+AQ355</f>
        <v>36620.917431192669</v>
      </c>
      <c r="AS135" s="8">
        <f t="shared" ref="AS135:AS136" si="772">AS355+AR355</f>
        <v>36620.917431192669</v>
      </c>
      <c r="AT135" s="8">
        <f t="shared" ref="AT135:AT136" si="773">AT355+AS355</f>
        <v>29754.495412844044</v>
      </c>
      <c r="AU135" s="8">
        <f t="shared" ref="AU135:AU136" si="774">AU355+AT355</f>
        <v>20885.366972477066</v>
      </c>
      <c r="AV135" s="17"/>
      <c r="AW135" s="17"/>
      <c r="AX135" s="17"/>
      <c r="AY135" s="8">
        <f>AY355+AW135/2</f>
        <v>10213.802752293581</v>
      </c>
      <c r="AZ135" s="8">
        <f t="shared" ref="AZ135:AZ136" si="775">AZ355+AY355</f>
        <v>31843.032110091746</v>
      </c>
      <c r="BA135" s="8">
        <f t="shared" ref="BA135:BA136" si="776">BA355+AZ355</f>
        <v>39052.775229357794</v>
      </c>
      <c r="BB135" s="8">
        <f t="shared" ref="BB135:BB136" si="777">BB355+BA355</f>
        <v>37250.339449541294</v>
      </c>
      <c r="BC135" s="8">
        <f t="shared" ref="BC135:BC136" si="778">BC355+BB355</f>
        <v>47464.142201834882</v>
      </c>
      <c r="BD135" s="8">
        <f t="shared" ref="BD135:BD136" si="779">BD355+BC355</f>
        <v>55274.697247706441</v>
      </c>
      <c r="BE135" s="8">
        <f t="shared" ref="BE135:BE136" si="780">BE355+BD355</f>
        <v>52871.449541284426</v>
      </c>
      <c r="BF135" s="8">
        <f t="shared" ref="BF135:BF136" si="781">BF355+BE355</f>
        <v>44460.082568807353</v>
      </c>
      <c r="BG135" s="8">
        <f t="shared" ref="BG135:BG136" si="782">BG355+BF355</f>
        <v>38451.963302752301</v>
      </c>
      <c r="BH135" s="8">
        <f t="shared" ref="BH135:BH136" si="783">BH355+BG355</f>
        <v>38451.963302752301</v>
      </c>
      <c r="BI135" s="8">
        <f t="shared" ref="BI135:BI136" si="784">BI355+BH355</f>
        <v>31242.220183486243</v>
      </c>
      <c r="BJ135" s="8">
        <f t="shared" ref="BJ135:BJ136" si="785">BJ355+BI355</f>
        <v>21929.635321100923</v>
      </c>
      <c r="BK135" s="17"/>
      <c r="BL135" s="17"/>
      <c r="BM135" s="17"/>
      <c r="BN135" s="8">
        <f>BN355+BL135/2</f>
        <v>10724.492889908259</v>
      </c>
      <c r="BO135" s="8">
        <f t="shared" ref="BO135:BO136" si="786">BO355+BN355</f>
        <v>33435.183715596329</v>
      </c>
      <c r="BP135" s="8">
        <f t="shared" ref="BP135:BP136" si="787">BP355+BO355</f>
        <v>41005.413990825691</v>
      </c>
      <c r="BQ135" s="8">
        <f t="shared" ref="BQ135:BQ136" si="788">BQ355+BP355</f>
        <v>39112.856422018362</v>
      </c>
      <c r="BR135" s="8">
        <f t="shared" ref="BR135:BR136" si="789">BR355+BQ355</f>
        <v>49837.34931192662</v>
      </c>
      <c r="BS135" s="8">
        <f t="shared" ref="BS135:BS136" si="790">BS355+BR355</f>
        <v>58038.432110091766</v>
      </c>
      <c r="BT135" s="8">
        <f t="shared" ref="BT135:BT136" si="791">BT355+BS355</f>
        <v>55515.022018348645</v>
      </c>
      <c r="BU135" s="8">
        <f t="shared" ref="BU135:BU136" si="792">BU355+BT355</f>
        <v>46683.086697247723</v>
      </c>
      <c r="BV135" s="8">
        <f t="shared" ref="BV135:BV136" si="793">BV355+BU355</f>
        <v>40374.561467889922</v>
      </c>
      <c r="BW135" s="8">
        <f t="shared" ref="BW135:BW136" si="794">BW355+BV355</f>
        <v>40374.561467889922</v>
      </c>
      <c r="BX135" s="8">
        <f t="shared" ref="BX135:BX136" si="795">BX355+BW355</f>
        <v>32804.33119266056</v>
      </c>
      <c r="BY135" s="8">
        <f t="shared" ref="BY135:BY136" si="796">BY355+BX355</f>
        <v>23026.117087155973</v>
      </c>
      <c r="BZ135" s="17"/>
      <c r="CA135" s="17"/>
      <c r="CB135" s="17"/>
      <c r="CC135" s="8">
        <f>CC355+CA135/2</f>
        <v>11260.717534403673</v>
      </c>
      <c r="CD135" s="8">
        <f t="shared" ref="CD135:CD136" si="797">CD355+CC355</f>
        <v>35106.942901376155</v>
      </c>
      <c r="CE135" s="8">
        <f t="shared" ref="CE135:CE136" si="798">CE355+CD355</f>
        <v>43055.684690366979</v>
      </c>
      <c r="CF135" s="8">
        <f t="shared" ref="CF135:CF136" si="799">CF355+CE355</f>
        <v>41068.49924311928</v>
      </c>
      <c r="CG135" s="8">
        <f t="shared" ref="CG135:CG136" si="800">CG355+CF355</f>
        <v>52329.216777522961</v>
      </c>
      <c r="CH135" s="8">
        <f t="shared" ref="CH135:CH136" si="801">CH355+CG355</f>
        <v>60940.353715596357</v>
      </c>
      <c r="CI135" s="8">
        <f t="shared" ref="CI135:CI136" si="802">CI355+CH355</f>
        <v>58290.773119266079</v>
      </c>
      <c r="CJ135" s="8">
        <f t="shared" ref="CJ135:CJ136" si="803">CJ355+CI355</f>
        <v>49017.241032110105</v>
      </c>
      <c r="CK135" s="8">
        <f t="shared" ref="CK135:CK136" si="804">CK355+CJ355</f>
        <v>42393.289541284415</v>
      </c>
      <c r="CL135" s="8">
        <f t="shared" ref="CL135:CL136" si="805">CL355+CK355</f>
        <v>42393.289541284415</v>
      </c>
      <c r="CM135" s="8">
        <f t="shared" ref="CM135:CM136" si="806">CM355+CL355</f>
        <v>34444.547752293591</v>
      </c>
      <c r="CN135" s="8">
        <f t="shared" ref="CN135:CN136" si="807">CN355+CM355</f>
        <v>24177.422941513774</v>
      </c>
    </row>
    <row r="136" spans="1:93" s="8" customFormat="1" x14ac:dyDescent="0.35">
      <c r="A136" s="8" t="str">
        <f>A356</f>
        <v>Advertising</v>
      </c>
      <c r="C136" s="17">
        <v>16109.083333333334</v>
      </c>
      <c r="D136" s="17">
        <v>16109.083333333334</v>
      </c>
      <c r="F136" s="8">
        <f>F356+D136/2</f>
        <v>9254.5416666666679</v>
      </c>
      <c r="G136" s="8">
        <f t="shared" ref="G136:Q136" si="808">G356+F356</f>
        <v>2400</v>
      </c>
      <c r="H136" s="8">
        <f t="shared" si="808"/>
        <v>2400</v>
      </c>
      <c r="I136" s="8">
        <f t="shared" si="808"/>
        <v>2400</v>
      </c>
      <c r="J136" s="8">
        <f t="shared" si="808"/>
        <v>2400</v>
      </c>
      <c r="K136" s="8">
        <f t="shared" si="808"/>
        <v>2400</v>
      </c>
      <c r="L136" s="8">
        <f t="shared" si="808"/>
        <v>2400</v>
      </c>
      <c r="M136" s="8">
        <f t="shared" si="808"/>
        <v>2400</v>
      </c>
      <c r="N136" s="8">
        <f t="shared" si="808"/>
        <v>2400</v>
      </c>
      <c r="O136" s="8">
        <f t="shared" si="808"/>
        <v>2400</v>
      </c>
      <c r="P136" s="8">
        <f t="shared" si="808"/>
        <v>2400</v>
      </c>
      <c r="Q136" s="8">
        <f t="shared" si="808"/>
        <v>2400</v>
      </c>
      <c r="U136" s="8">
        <f>U356+S136/2</f>
        <v>1200</v>
      </c>
      <c r="V136" s="8">
        <f t="shared" si="753"/>
        <v>2400</v>
      </c>
      <c r="W136" s="8">
        <f t="shared" si="754"/>
        <v>2400</v>
      </c>
      <c r="X136" s="8">
        <f t="shared" si="755"/>
        <v>2400</v>
      </c>
      <c r="Y136" s="8">
        <f t="shared" si="756"/>
        <v>2400</v>
      </c>
      <c r="Z136" s="8">
        <f t="shared" si="757"/>
        <v>2400</v>
      </c>
      <c r="AA136" s="8">
        <f t="shared" si="758"/>
        <v>2400</v>
      </c>
      <c r="AB136" s="8">
        <f t="shared" si="759"/>
        <v>2400</v>
      </c>
      <c r="AC136" s="8">
        <f t="shared" si="760"/>
        <v>2400</v>
      </c>
      <c r="AD136" s="8">
        <f t="shared" si="761"/>
        <v>2400</v>
      </c>
      <c r="AE136" s="8">
        <f t="shared" si="762"/>
        <v>2400</v>
      </c>
      <c r="AF136" s="8">
        <f t="shared" si="763"/>
        <v>2400</v>
      </c>
      <c r="AJ136" s="8">
        <f>AJ356+AH136/2</f>
        <v>1200</v>
      </c>
      <c r="AK136" s="8">
        <f t="shared" si="764"/>
        <v>2400</v>
      </c>
      <c r="AL136" s="8">
        <f t="shared" si="765"/>
        <v>2400</v>
      </c>
      <c r="AM136" s="8">
        <f t="shared" si="766"/>
        <v>2400</v>
      </c>
      <c r="AN136" s="8">
        <f t="shared" si="767"/>
        <v>2400</v>
      </c>
      <c r="AO136" s="8">
        <f t="shared" si="768"/>
        <v>2400</v>
      </c>
      <c r="AP136" s="8">
        <f t="shared" si="769"/>
        <v>2400</v>
      </c>
      <c r="AQ136" s="8">
        <f t="shared" si="770"/>
        <v>2400</v>
      </c>
      <c r="AR136" s="8">
        <f t="shared" si="771"/>
        <v>2400</v>
      </c>
      <c r="AS136" s="8">
        <f t="shared" si="772"/>
        <v>2400</v>
      </c>
      <c r="AT136" s="8">
        <f t="shared" si="773"/>
        <v>2400</v>
      </c>
      <c r="AU136" s="8">
        <f t="shared" si="774"/>
        <v>2400</v>
      </c>
      <c r="AV136" s="17"/>
      <c r="AW136" s="17"/>
      <c r="AX136" s="17"/>
      <c r="AY136" s="8">
        <f>AY356+AW136/2</f>
        <v>1200</v>
      </c>
      <c r="AZ136" s="8">
        <f t="shared" si="775"/>
        <v>2400</v>
      </c>
      <c r="BA136" s="8">
        <f t="shared" si="776"/>
        <v>2400</v>
      </c>
      <c r="BB136" s="8">
        <f t="shared" si="777"/>
        <v>2400</v>
      </c>
      <c r="BC136" s="8">
        <f t="shared" si="778"/>
        <v>2400</v>
      </c>
      <c r="BD136" s="8">
        <f t="shared" si="779"/>
        <v>2400</v>
      </c>
      <c r="BE136" s="8">
        <f t="shared" si="780"/>
        <v>2400</v>
      </c>
      <c r="BF136" s="8">
        <f t="shared" si="781"/>
        <v>2400</v>
      </c>
      <c r="BG136" s="8">
        <f t="shared" si="782"/>
        <v>2400</v>
      </c>
      <c r="BH136" s="8">
        <f t="shared" si="783"/>
        <v>2400</v>
      </c>
      <c r="BI136" s="8">
        <f t="shared" si="784"/>
        <v>2400</v>
      </c>
      <c r="BJ136" s="8">
        <f t="shared" si="785"/>
        <v>2400</v>
      </c>
      <c r="BK136" s="17"/>
      <c r="BL136" s="17"/>
      <c r="BM136" s="17"/>
      <c r="BN136" s="8">
        <f>BN356+BL136/2</f>
        <v>1200</v>
      </c>
      <c r="BO136" s="8">
        <f t="shared" si="786"/>
        <v>2400</v>
      </c>
      <c r="BP136" s="8">
        <f t="shared" si="787"/>
        <v>2400</v>
      </c>
      <c r="BQ136" s="8">
        <f t="shared" si="788"/>
        <v>2400</v>
      </c>
      <c r="BR136" s="8">
        <f t="shared" si="789"/>
        <v>2400</v>
      </c>
      <c r="BS136" s="8">
        <f t="shared" si="790"/>
        <v>2400</v>
      </c>
      <c r="BT136" s="8">
        <f t="shared" si="791"/>
        <v>2400</v>
      </c>
      <c r="BU136" s="8">
        <f t="shared" si="792"/>
        <v>2400</v>
      </c>
      <c r="BV136" s="8">
        <f t="shared" si="793"/>
        <v>2400</v>
      </c>
      <c r="BW136" s="8">
        <f t="shared" si="794"/>
        <v>2400</v>
      </c>
      <c r="BX136" s="8">
        <f t="shared" si="795"/>
        <v>2400</v>
      </c>
      <c r="BY136" s="8">
        <f t="shared" si="796"/>
        <v>2400</v>
      </c>
      <c r="BZ136" s="17"/>
      <c r="CA136" s="17"/>
      <c r="CB136" s="17"/>
      <c r="CC136" s="8">
        <f>CC356+CA136/2</f>
        <v>1200</v>
      </c>
      <c r="CD136" s="8">
        <f t="shared" si="797"/>
        <v>2400</v>
      </c>
      <c r="CE136" s="8">
        <f t="shared" si="798"/>
        <v>2400</v>
      </c>
      <c r="CF136" s="8">
        <f t="shared" si="799"/>
        <v>2400</v>
      </c>
      <c r="CG136" s="8">
        <f t="shared" si="800"/>
        <v>2400</v>
      </c>
      <c r="CH136" s="8">
        <f t="shared" si="801"/>
        <v>2400</v>
      </c>
      <c r="CI136" s="8">
        <f t="shared" si="802"/>
        <v>2400</v>
      </c>
      <c r="CJ136" s="8">
        <f t="shared" si="803"/>
        <v>2400</v>
      </c>
      <c r="CK136" s="8">
        <f t="shared" si="804"/>
        <v>2400</v>
      </c>
      <c r="CL136" s="8">
        <f t="shared" si="805"/>
        <v>2400</v>
      </c>
      <c r="CM136" s="8">
        <f t="shared" si="806"/>
        <v>2400</v>
      </c>
      <c r="CN136" s="8">
        <f t="shared" si="807"/>
        <v>2400</v>
      </c>
    </row>
    <row r="137" spans="1:93" s="8" customFormat="1" x14ac:dyDescent="0.35">
      <c r="A137" s="8" t="str">
        <f>A375</f>
        <v>IT systems maintenance</v>
      </c>
      <c r="C137" s="17">
        <v>15498.666666666666</v>
      </c>
      <c r="D137" s="17">
        <v>15498.666666666666</v>
      </c>
      <c r="F137" s="8">
        <f>F375+D137/2</f>
        <v>8249.3333333333321</v>
      </c>
      <c r="G137" s="8">
        <f t="shared" ref="G137:Q137" si="809">G375+F375</f>
        <v>1000</v>
      </c>
      <c r="H137" s="8">
        <f t="shared" si="809"/>
        <v>1000</v>
      </c>
      <c r="I137" s="8">
        <f t="shared" si="809"/>
        <v>1000</v>
      </c>
      <c r="J137" s="8">
        <f t="shared" si="809"/>
        <v>1000</v>
      </c>
      <c r="K137" s="8">
        <f t="shared" si="809"/>
        <v>1000</v>
      </c>
      <c r="L137" s="8">
        <f t="shared" si="809"/>
        <v>1000</v>
      </c>
      <c r="M137" s="8">
        <f t="shared" si="809"/>
        <v>1000</v>
      </c>
      <c r="N137" s="8">
        <f t="shared" si="809"/>
        <v>1000</v>
      </c>
      <c r="O137" s="8">
        <f t="shared" si="809"/>
        <v>1000</v>
      </c>
      <c r="P137" s="8">
        <f t="shared" si="809"/>
        <v>1000</v>
      </c>
      <c r="Q137" s="8">
        <f t="shared" si="809"/>
        <v>1000</v>
      </c>
      <c r="U137" s="8">
        <f>U375+S137/2</f>
        <v>500</v>
      </c>
      <c r="V137" s="8">
        <f t="shared" ref="V137:V138" si="810">V375+U375</f>
        <v>1000</v>
      </c>
      <c r="W137" s="8">
        <f t="shared" ref="W137:W138" si="811">W375+V375</f>
        <v>1000</v>
      </c>
      <c r="X137" s="8">
        <f t="shared" ref="X137:X138" si="812">X375+W375</f>
        <v>1000</v>
      </c>
      <c r="Y137" s="8">
        <f t="shared" ref="Y137:Y138" si="813">Y375+X375</f>
        <v>1000</v>
      </c>
      <c r="Z137" s="8">
        <f t="shared" ref="Z137:Z138" si="814">Z375+Y375</f>
        <v>1000</v>
      </c>
      <c r="AA137" s="8">
        <f t="shared" ref="AA137:AA138" si="815">AA375+Z375</f>
        <v>1000</v>
      </c>
      <c r="AB137" s="8">
        <f t="shared" ref="AB137:AB138" si="816">AB375+AA375</f>
        <v>1000</v>
      </c>
      <c r="AC137" s="8">
        <f t="shared" ref="AC137:AC138" si="817">AC375+AB375</f>
        <v>1000</v>
      </c>
      <c r="AD137" s="8">
        <f t="shared" ref="AD137:AD138" si="818">AD375+AC375</f>
        <v>1000</v>
      </c>
      <c r="AE137" s="8">
        <f t="shared" ref="AE137:AE138" si="819">AE375+AD375</f>
        <v>1000</v>
      </c>
      <c r="AF137" s="8">
        <f t="shared" ref="AF137:AF138" si="820">AF375+AE375</f>
        <v>1000</v>
      </c>
      <c r="AJ137" s="8">
        <f>AJ375+AH137/2</f>
        <v>500</v>
      </c>
      <c r="AK137" s="8">
        <f t="shared" ref="AK137:AK138" si="821">AK375+AJ375</f>
        <v>1000</v>
      </c>
      <c r="AL137" s="8">
        <f t="shared" ref="AL137:AL138" si="822">AL375+AK375</f>
        <v>1000</v>
      </c>
      <c r="AM137" s="8">
        <f t="shared" ref="AM137:AM138" si="823">AM375+AL375</f>
        <v>1000</v>
      </c>
      <c r="AN137" s="8">
        <f t="shared" ref="AN137:AN138" si="824">AN375+AM375</f>
        <v>1000</v>
      </c>
      <c r="AO137" s="8">
        <f t="shared" ref="AO137:AO138" si="825">AO375+AN375</f>
        <v>1000</v>
      </c>
      <c r="AP137" s="8">
        <f t="shared" ref="AP137:AP138" si="826">AP375+AO375</f>
        <v>1000</v>
      </c>
      <c r="AQ137" s="8">
        <f t="shared" ref="AQ137:AQ138" si="827">AQ375+AP375</f>
        <v>1000</v>
      </c>
      <c r="AR137" s="8">
        <f t="shared" ref="AR137:AR138" si="828">AR375+AQ375</f>
        <v>1000</v>
      </c>
      <c r="AS137" s="8">
        <f t="shared" ref="AS137:AS138" si="829">AS375+AR375</f>
        <v>1000</v>
      </c>
      <c r="AT137" s="8">
        <f t="shared" ref="AT137:AT138" si="830">AT375+AS375</f>
        <v>1000</v>
      </c>
      <c r="AU137" s="8">
        <f t="shared" ref="AU137:AU138" si="831">AU375+AT375</f>
        <v>1000</v>
      </c>
      <c r="AV137" s="17"/>
      <c r="AW137" s="17"/>
      <c r="AX137" s="17"/>
      <c r="AY137" s="8">
        <f>AY375+AW137/2</f>
        <v>500</v>
      </c>
      <c r="AZ137" s="8">
        <f t="shared" ref="AZ137:AZ138" si="832">AZ375+AY375</f>
        <v>1000</v>
      </c>
      <c r="BA137" s="8">
        <f t="shared" ref="BA137:BA138" si="833">BA375+AZ375</f>
        <v>1000</v>
      </c>
      <c r="BB137" s="8">
        <f t="shared" ref="BB137:BB138" si="834">BB375+BA375</f>
        <v>1000</v>
      </c>
      <c r="BC137" s="8">
        <f t="shared" ref="BC137:BC138" si="835">BC375+BB375</f>
        <v>1000</v>
      </c>
      <c r="BD137" s="8">
        <f t="shared" ref="BD137:BD138" si="836">BD375+BC375</f>
        <v>1000</v>
      </c>
      <c r="BE137" s="8">
        <f t="shared" ref="BE137:BE138" si="837">BE375+BD375</f>
        <v>1000</v>
      </c>
      <c r="BF137" s="8">
        <f t="shared" ref="BF137:BF138" si="838">BF375+BE375</f>
        <v>1000</v>
      </c>
      <c r="BG137" s="8">
        <f t="shared" ref="BG137:BG138" si="839">BG375+BF375</f>
        <v>1000</v>
      </c>
      <c r="BH137" s="8">
        <f t="shared" ref="BH137:BH138" si="840">BH375+BG375</f>
        <v>1000</v>
      </c>
      <c r="BI137" s="8">
        <f t="shared" ref="BI137:BI138" si="841">BI375+BH375</f>
        <v>1000</v>
      </c>
      <c r="BJ137" s="8">
        <f t="shared" ref="BJ137:BJ138" si="842">BJ375+BI375</f>
        <v>1000</v>
      </c>
      <c r="BK137" s="17"/>
      <c r="BL137" s="17"/>
      <c r="BM137" s="17"/>
      <c r="BN137" s="8">
        <f>BN375+BL137/2</f>
        <v>500</v>
      </c>
      <c r="BO137" s="8">
        <f t="shared" ref="BO137:BO138" si="843">BO375+BN375</f>
        <v>1000</v>
      </c>
      <c r="BP137" s="8">
        <f t="shared" ref="BP137:BP138" si="844">BP375+BO375</f>
        <v>1000</v>
      </c>
      <c r="BQ137" s="8">
        <f t="shared" ref="BQ137:BQ138" si="845">BQ375+BP375</f>
        <v>1000</v>
      </c>
      <c r="BR137" s="8">
        <f t="shared" ref="BR137:BR138" si="846">BR375+BQ375</f>
        <v>1000</v>
      </c>
      <c r="BS137" s="8">
        <f t="shared" ref="BS137:BS138" si="847">BS375+BR375</f>
        <v>1000</v>
      </c>
      <c r="BT137" s="8">
        <f t="shared" ref="BT137:BT138" si="848">BT375+BS375</f>
        <v>1000</v>
      </c>
      <c r="BU137" s="8">
        <f t="shared" ref="BU137:BU138" si="849">BU375+BT375</f>
        <v>1000</v>
      </c>
      <c r="BV137" s="8">
        <f t="shared" ref="BV137:BV138" si="850">BV375+BU375</f>
        <v>1000</v>
      </c>
      <c r="BW137" s="8">
        <f t="shared" ref="BW137:BW138" si="851">BW375+BV375</f>
        <v>1000</v>
      </c>
      <c r="BX137" s="8">
        <f t="shared" ref="BX137:BX138" si="852">BX375+BW375</f>
        <v>1000</v>
      </c>
      <c r="BY137" s="8">
        <f t="shared" ref="BY137:BY138" si="853">BY375+BX375</f>
        <v>1000</v>
      </c>
      <c r="BZ137" s="17"/>
      <c r="CA137" s="17"/>
      <c r="CB137" s="17"/>
      <c r="CC137" s="8">
        <f>CC375+CA137/2</f>
        <v>500</v>
      </c>
      <c r="CD137" s="8">
        <f t="shared" ref="CD137:CD138" si="854">CD375+CC375</f>
        <v>1000</v>
      </c>
      <c r="CE137" s="8">
        <f t="shared" ref="CE137:CE138" si="855">CE375+CD375</f>
        <v>1000</v>
      </c>
      <c r="CF137" s="8">
        <f t="shared" ref="CF137:CF138" si="856">CF375+CE375</f>
        <v>1000</v>
      </c>
      <c r="CG137" s="8">
        <f t="shared" ref="CG137:CG138" si="857">CG375+CF375</f>
        <v>1000</v>
      </c>
      <c r="CH137" s="8">
        <f t="shared" ref="CH137:CH138" si="858">CH375+CG375</f>
        <v>1000</v>
      </c>
      <c r="CI137" s="8">
        <f t="shared" ref="CI137:CI138" si="859">CI375+CH375</f>
        <v>1000</v>
      </c>
      <c r="CJ137" s="8">
        <f t="shared" ref="CJ137:CJ138" si="860">CJ375+CI375</f>
        <v>1000</v>
      </c>
      <c r="CK137" s="8">
        <f t="shared" ref="CK137:CK138" si="861">CK375+CJ375</f>
        <v>1000</v>
      </c>
      <c r="CL137" s="8">
        <f t="shared" ref="CL137:CL138" si="862">CL375+CK375</f>
        <v>1000</v>
      </c>
      <c r="CM137" s="8">
        <f t="shared" ref="CM137:CM138" si="863">CM375+CL375</f>
        <v>1000</v>
      </c>
      <c r="CN137" s="8">
        <f t="shared" ref="CN137:CN138" si="864">CN375+CM375</f>
        <v>1000</v>
      </c>
    </row>
    <row r="138" spans="1:93" s="8" customFormat="1" x14ac:dyDescent="0.35">
      <c r="A138" s="8" t="str">
        <f>A376</f>
        <v>Office Expenses</v>
      </c>
      <c r="C138" s="17">
        <v>8315.75</v>
      </c>
      <c r="D138" s="17">
        <v>8315.75</v>
      </c>
      <c r="F138" s="136">
        <f>F376+D138/2</f>
        <v>5257.875</v>
      </c>
      <c r="G138" s="136">
        <f t="shared" ref="G138:Q138" si="865">G376+F376</f>
        <v>2200</v>
      </c>
      <c r="H138" s="136">
        <f t="shared" si="865"/>
        <v>2200</v>
      </c>
      <c r="I138" s="136">
        <f t="shared" si="865"/>
        <v>2200</v>
      </c>
      <c r="J138" s="136">
        <f t="shared" si="865"/>
        <v>2200</v>
      </c>
      <c r="K138" s="136">
        <f t="shared" si="865"/>
        <v>2200</v>
      </c>
      <c r="L138" s="136">
        <f t="shared" si="865"/>
        <v>2200</v>
      </c>
      <c r="M138" s="136">
        <f t="shared" si="865"/>
        <v>2200</v>
      </c>
      <c r="N138" s="136">
        <f t="shared" si="865"/>
        <v>2200</v>
      </c>
      <c r="O138" s="136">
        <f t="shared" si="865"/>
        <v>2200</v>
      </c>
      <c r="P138" s="136">
        <f t="shared" si="865"/>
        <v>2200</v>
      </c>
      <c r="Q138" s="136">
        <f t="shared" si="865"/>
        <v>2200</v>
      </c>
      <c r="R138" s="136"/>
      <c r="S138" s="136"/>
      <c r="T138" s="136"/>
      <c r="U138" s="136">
        <f>U376+S138/2</f>
        <v>1100</v>
      </c>
      <c r="V138" s="136">
        <f t="shared" si="810"/>
        <v>2200</v>
      </c>
      <c r="W138" s="136">
        <f t="shared" si="811"/>
        <v>2200</v>
      </c>
      <c r="X138" s="136">
        <f t="shared" si="812"/>
        <v>2200</v>
      </c>
      <c r="Y138" s="136">
        <f t="shared" si="813"/>
        <v>2200</v>
      </c>
      <c r="Z138" s="136">
        <f t="shared" si="814"/>
        <v>2200</v>
      </c>
      <c r="AA138" s="136">
        <f t="shared" si="815"/>
        <v>2200</v>
      </c>
      <c r="AB138" s="136">
        <f t="shared" si="816"/>
        <v>2200</v>
      </c>
      <c r="AC138" s="136">
        <f t="shared" si="817"/>
        <v>2200</v>
      </c>
      <c r="AD138" s="136">
        <f t="shared" si="818"/>
        <v>2200</v>
      </c>
      <c r="AE138" s="136">
        <f t="shared" si="819"/>
        <v>2200</v>
      </c>
      <c r="AF138" s="136">
        <f t="shared" si="820"/>
        <v>2200</v>
      </c>
      <c r="AJ138" s="136">
        <f>AJ376+AH138/2</f>
        <v>1100</v>
      </c>
      <c r="AK138" s="136">
        <f t="shared" si="821"/>
        <v>2200</v>
      </c>
      <c r="AL138" s="136">
        <f t="shared" si="822"/>
        <v>2200</v>
      </c>
      <c r="AM138" s="136">
        <f t="shared" si="823"/>
        <v>2200</v>
      </c>
      <c r="AN138" s="136">
        <f t="shared" si="824"/>
        <v>2200</v>
      </c>
      <c r="AO138" s="136">
        <f t="shared" si="825"/>
        <v>2200</v>
      </c>
      <c r="AP138" s="136">
        <f t="shared" si="826"/>
        <v>2200</v>
      </c>
      <c r="AQ138" s="136">
        <f t="shared" si="827"/>
        <v>2200</v>
      </c>
      <c r="AR138" s="136">
        <f t="shared" si="828"/>
        <v>2200</v>
      </c>
      <c r="AS138" s="136">
        <f t="shared" si="829"/>
        <v>2200</v>
      </c>
      <c r="AT138" s="136">
        <f t="shared" si="830"/>
        <v>2200</v>
      </c>
      <c r="AU138" s="136">
        <f t="shared" si="831"/>
        <v>2200</v>
      </c>
      <c r="AV138" s="17"/>
      <c r="AW138" s="17"/>
      <c r="AX138" s="17"/>
      <c r="AY138" s="136">
        <f>AY376+AW138/2</f>
        <v>1100</v>
      </c>
      <c r="AZ138" s="136">
        <f t="shared" si="832"/>
        <v>2200</v>
      </c>
      <c r="BA138" s="136">
        <f t="shared" si="833"/>
        <v>2200</v>
      </c>
      <c r="BB138" s="136">
        <f t="shared" si="834"/>
        <v>2200</v>
      </c>
      <c r="BC138" s="136">
        <f t="shared" si="835"/>
        <v>2200</v>
      </c>
      <c r="BD138" s="136">
        <f t="shared" si="836"/>
        <v>2200</v>
      </c>
      <c r="BE138" s="136">
        <f t="shared" si="837"/>
        <v>2200</v>
      </c>
      <c r="BF138" s="136">
        <f t="shared" si="838"/>
        <v>2200</v>
      </c>
      <c r="BG138" s="136">
        <f t="shared" si="839"/>
        <v>2200</v>
      </c>
      <c r="BH138" s="136">
        <f t="shared" si="840"/>
        <v>2200</v>
      </c>
      <c r="BI138" s="136">
        <f t="shared" si="841"/>
        <v>2200</v>
      </c>
      <c r="BJ138" s="136">
        <f t="shared" si="842"/>
        <v>2200</v>
      </c>
      <c r="BK138" s="17"/>
      <c r="BL138" s="17"/>
      <c r="BM138" s="17"/>
      <c r="BN138" s="136">
        <f>BN376+BL138/2</f>
        <v>1100</v>
      </c>
      <c r="BO138" s="136">
        <f t="shared" si="843"/>
        <v>2200</v>
      </c>
      <c r="BP138" s="136">
        <f t="shared" si="844"/>
        <v>2200</v>
      </c>
      <c r="BQ138" s="136">
        <f t="shared" si="845"/>
        <v>2200</v>
      </c>
      <c r="BR138" s="136">
        <f t="shared" si="846"/>
        <v>2200</v>
      </c>
      <c r="BS138" s="136">
        <f t="shared" si="847"/>
        <v>2200</v>
      </c>
      <c r="BT138" s="136">
        <f t="shared" si="848"/>
        <v>2200</v>
      </c>
      <c r="BU138" s="136">
        <f t="shared" si="849"/>
        <v>2200</v>
      </c>
      <c r="BV138" s="136">
        <f t="shared" si="850"/>
        <v>2200</v>
      </c>
      <c r="BW138" s="136">
        <f t="shared" si="851"/>
        <v>2200</v>
      </c>
      <c r="BX138" s="136">
        <f t="shared" si="852"/>
        <v>2200</v>
      </c>
      <c r="BY138" s="136">
        <f t="shared" si="853"/>
        <v>2200</v>
      </c>
      <c r="BZ138" s="17"/>
      <c r="CA138" s="17"/>
      <c r="CB138" s="17"/>
      <c r="CC138" s="136">
        <f>CC376+CA138/2</f>
        <v>1100</v>
      </c>
      <c r="CD138" s="136">
        <f t="shared" si="854"/>
        <v>2200</v>
      </c>
      <c r="CE138" s="136">
        <f t="shared" si="855"/>
        <v>2200</v>
      </c>
      <c r="CF138" s="136">
        <f t="shared" si="856"/>
        <v>2200</v>
      </c>
      <c r="CG138" s="136">
        <f t="shared" si="857"/>
        <v>2200</v>
      </c>
      <c r="CH138" s="136">
        <f t="shared" si="858"/>
        <v>2200</v>
      </c>
      <c r="CI138" s="136">
        <f t="shared" si="859"/>
        <v>2200</v>
      </c>
      <c r="CJ138" s="136">
        <f t="shared" si="860"/>
        <v>2200</v>
      </c>
      <c r="CK138" s="136">
        <f t="shared" si="861"/>
        <v>2200</v>
      </c>
      <c r="CL138" s="136">
        <f t="shared" si="862"/>
        <v>2200</v>
      </c>
      <c r="CM138" s="136">
        <f t="shared" si="863"/>
        <v>2200</v>
      </c>
      <c r="CN138" s="136">
        <f t="shared" si="864"/>
        <v>2200</v>
      </c>
    </row>
    <row r="139" spans="1:93" s="8" customFormat="1" x14ac:dyDescent="0.35">
      <c r="A139" s="8" t="str">
        <f>A358</f>
        <v>Travel, Meals &amp; Entertainment</v>
      </c>
      <c r="C139" s="17">
        <v>2888.0833333333335</v>
      </c>
      <c r="D139" s="17">
        <v>2888.0833333333335</v>
      </c>
      <c r="F139" s="136">
        <f>F358+D139/2</f>
        <v>1744.0416666666667</v>
      </c>
      <c r="G139" s="136">
        <f t="shared" ref="G139:Q139" si="866">G358+F358</f>
        <v>600</v>
      </c>
      <c r="H139" s="136">
        <f t="shared" si="866"/>
        <v>600</v>
      </c>
      <c r="I139" s="136">
        <f t="shared" si="866"/>
        <v>600</v>
      </c>
      <c r="J139" s="136">
        <f t="shared" si="866"/>
        <v>600</v>
      </c>
      <c r="K139" s="136">
        <f t="shared" si="866"/>
        <v>600</v>
      </c>
      <c r="L139" s="136">
        <f t="shared" si="866"/>
        <v>600</v>
      </c>
      <c r="M139" s="136">
        <f t="shared" si="866"/>
        <v>600</v>
      </c>
      <c r="N139" s="136">
        <f t="shared" si="866"/>
        <v>600</v>
      </c>
      <c r="O139" s="136">
        <f t="shared" si="866"/>
        <v>600</v>
      </c>
      <c r="P139" s="136">
        <f t="shared" si="866"/>
        <v>600</v>
      </c>
      <c r="Q139" s="136">
        <f t="shared" si="866"/>
        <v>600</v>
      </c>
      <c r="R139" s="136"/>
      <c r="S139" s="136"/>
      <c r="T139" s="136"/>
      <c r="U139" s="136">
        <f>U358+S139/2</f>
        <v>300</v>
      </c>
      <c r="V139" s="136">
        <f t="shared" ref="V139" si="867">V358+U358</f>
        <v>600</v>
      </c>
      <c r="W139" s="136">
        <f t="shared" ref="W139" si="868">W358+V358</f>
        <v>600</v>
      </c>
      <c r="X139" s="136">
        <f t="shared" ref="X139" si="869">X358+W358</f>
        <v>600</v>
      </c>
      <c r="Y139" s="136">
        <f t="shared" ref="Y139" si="870">Y358+X358</f>
        <v>600</v>
      </c>
      <c r="Z139" s="136">
        <f t="shared" ref="Z139" si="871">Z358+Y358</f>
        <v>600</v>
      </c>
      <c r="AA139" s="136">
        <f t="shared" ref="AA139" si="872">AA358+Z358</f>
        <v>600</v>
      </c>
      <c r="AB139" s="136">
        <f t="shared" ref="AB139" si="873">AB358+AA358</f>
        <v>600</v>
      </c>
      <c r="AC139" s="136">
        <f t="shared" ref="AC139" si="874">AC358+AB358</f>
        <v>600</v>
      </c>
      <c r="AD139" s="136">
        <f t="shared" ref="AD139" si="875">AD358+AC358</f>
        <v>600</v>
      </c>
      <c r="AE139" s="136">
        <f t="shared" ref="AE139" si="876">AE358+AD358</f>
        <v>600</v>
      </c>
      <c r="AF139" s="136">
        <f t="shared" ref="AF139" si="877">AF358+AE358</f>
        <v>600</v>
      </c>
      <c r="AJ139" s="136">
        <f>AJ358+AH139/2</f>
        <v>300</v>
      </c>
      <c r="AK139" s="136">
        <f t="shared" ref="AK139" si="878">AK358+AJ358</f>
        <v>600</v>
      </c>
      <c r="AL139" s="136">
        <f t="shared" ref="AL139" si="879">AL358+AK358</f>
        <v>600</v>
      </c>
      <c r="AM139" s="136">
        <f t="shared" ref="AM139" si="880">AM358+AL358</f>
        <v>600</v>
      </c>
      <c r="AN139" s="136">
        <f t="shared" ref="AN139" si="881">AN358+AM358</f>
        <v>600</v>
      </c>
      <c r="AO139" s="136">
        <f t="shared" ref="AO139" si="882">AO358+AN358</f>
        <v>600</v>
      </c>
      <c r="AP139" s="136">
        <f t="shared" ref="AP139" si="883">AP358+AO358</f>
        <v>600</v>
      </c>
      <c r="AQ139" s="136">
        <f t="shared" ref="AQ139" si="884">AQ358+AP358</f>
        <v>600</v>
      </c>
      <c r="AR139" s="136">
        <f t="shared" ref="AR139" si="885">AR358+AQ358</f>
        <v>600</v>
      </c>
      <c r="AS139" s="136">
        <f t="shared" ref="AS139" si="886">AS358+AR358</f>
        <v>600</v>
      </c>
      <c r="AT139" s="136">
        <f t="shared" ref="AT139" si="887">AT358+AS358</f>
        <v>600</v>
      </c>
      <c r="AU139" s="136">
        <f t="shared" ref="AU139" si="888">AU358+AT358</f>
        <v>600</v>
      </c>
      <c r="AV139" s="17"/>
      <c r="AW139" s="17"/>
      <c r="AX139" s="17"/>
      <c r="AY139" s="136">
        <f>AY358+AW139/2</f>
        <v>300</v>
      </c>
      <c r="AZ139" s="136">
        <f t="shared" ref="AZ139" si="889">AZ358+AY358</f>
        <v>600</v>
      </c>
      <c r="BA139" s="136">
        <f t="shared" ref="BA139" si="890">BA358+AZ358</f>
        <v>600</v>
      </c>
      <c r="BB139" s="136">
        <f t="shared" ref="BB139" si="891">BB358+BA358</f>
        <v>600</v>
      </c>
      <c r="BC139" s="136">
        <f t="shared" ref="BC139" si="892">BC358+BB358</f>
        <v>600</v>
      </c>
      <c r="BD139" s="136">
        <f t="shared" ref="BD139" si="893">BD358+BC358</f>
        <v>600</v>
      </c>
      <c r="BE139" s="136">
        <f t="shared" ref="BE139" si="894">BE358+BD358</f>
        <v>600</v>
      </c>
      <c r="BF139" s="136">
        <f t="shared" ref="BF139" si="895">BF358+BE358</f>
        <v>600</v>
      </c>
      <c r="BG139" s="136">
        <f t="shared" ref="BG139" si="896">BG358+BF358</f>
        <v>600</v>
      </c>
      <c r="BH139" s="136">
        <f t="shared" ref="BH139" si="897">BH358+BG358</f>
        <v>600</v>
      </c>
      <c r="BI139" s="136">
        <f t="shared" ref="BI139" si="898">BI358+BH358</f>
        <v>600</v>
      </c>
      <c r="BJ139" s="136">
        <f t="shared" ref="BJ139" si="899">BJ358+BI358</f>
        <v>600</v>
      </c>
      <c r="BK139" s="17"/>
      <c r="BL139" s="17"/>
      <c r="BM139" s="17"/>
      <c r="BN139" s="136">
        <f>BN358+BL139/2</f>
        <v>300</v>
      </c>
      <c r="BO139" s="136">
        <f t="shared" ref="BO139" si="900">BO358+BN358</f>
        <v>600</v>
      </c>
      <c r="BP139" s="136">
        <f t="shared" ref="BP139" si="901">BP358+BO358</f>
        <v>600</v>
      </c>
      <c r="BQ139" s="136">
        <f t="shared" ref="BQ139" si="902">BQ358+BP358</f>
        <v>600</v>
      </c>
      <c r="BR139" s="136">
        <f t="shared" ref="BR139" si="903">BR358+BQ358</f>
        <v>600</v>
      </c>
      <c r="BS139" s="136">
        <f t="shared" ref="BS139" si="904">BS358+BR358</f>
        <v>600</v>
      </c>
      <c r="BT139" s="136">
        <f t="shared" ref="BT139" si="905">BT358+BS358</f>
        <v>600</v>
      </c>
      <c r="BU139" s="136">
        <f t="shared" ref="BU139" si="906">BU358+BT358</f>
        <v>600</v>
      </c>
      <c r="BV139" s="136">
        <f t="shared" ref="BV139" si="907">BV358+BU358</f>
        <v>600</v>
      </c>
      <c r="BW139" s="136">
        <f t="shared" ref="BW139" si="908">BW358+BV358</f>
        <v>600</v>
      </c>
      <c r="BX139" s="136">
        <f t="shared" ref="BX139" si="909">BX358+BW358</f>
        <v>600</v>
      </c>
      <c r="BY139" s="136">
        <f t="shared" ref="BY139" si="910">BY358+BX358</f>
        <v>600</v>
      </c>
      <c r="BZ139" s="17"/>
      <c r="CA139" s="17"/>
      <c r="CB139" s="17"/>
      <c r="CC139" s="136">
        <f>CC358+CA139/2</f>
        <v>300</v>
      </c>
      <c r="CD139" s="136">
        <f t="shared" ref="CD139" si="911">CD358+CC358</f>
        <v>600</v>
      </c>
      <c r="CE139" s="136">
        <f t="shared" ref="CE139" si="912">CE358+CD358</f>
        <v>600</v>
      </c>
      <c r="CF139" s="136">
        <f t="shared" ref="CF139" si="913">CF358+CE358</f>
        <v>600</v>
      </c>
      <c r="CG139" s="136">
        <f t="shared" ref="CG139" si="914">CG358+CF358</f>
        <v>600</v>
      </c>
      <c r="CH139" s="136">
        <f t="shared" ref="CH139" si="915">CH358+CG358</f>
        <v>600</v>
      </c>
      <c r="CI139" s="136">
        <f t="shared" ref="CI139" si="916">CI358+CH358</f>
        <v>600</v>
      </c>
      <c r="CJ139" s="136">
        <f t="shared" ref="CJ139" si="917">CJ358+CI358</f>
        <v>600</v>
      </c>
      <c r="CK139" s="136">
        <f t="shared" ref="CK139" si="918">CK358+CJ358</f>
        <v>600</v>
      </c>
      <c r="CL139" s="136">
        <f t="shared" ref="CL139" si="919">CL358+CK358</f>
        <v>600</v>
      </c>
      <c r="CM139" s="136">
        <f t="shared" ref="CM139" si="920">CM358+CL358</f>
        <v>600</v>
      </c>
      <c r="CN139" s="136">
        <f t="shared" ref="CN139" si="921">CN358+CM358</f>
        <v>600</v>
      </c>
    </row>
    <row r="140" spans="1:93" s="11" customFormat="1" x14ac:dyDescent="0.35">
      <c r="A140" s="11" t="s">
        <v>253</v>
      </c>
      <c r="C140" s="120"/>
      <c r="D140" s="120"/>
      <c r="F140" s="155"/>
      <c r="G140" s="155"/>
      <c r="H140" s="155"/>
      <c r="I140" s="155"/>
      <c r="J140" s="155"/>
      <c r="K140" s="155"/>
      <c r="L140" s="155"/>
      <c r="M140" s="155"/>
      <c r="N140" s="155"/>
      <c r="O140" s="155"/>
      <c r="P140" s="155"/>
      <c r="Q140" s="155"/>
      <c r="R140" s="155"/>
      <c r="S140" s="155"/>
      <c r="T140" s="155"/>
      <c r="U140" s="155"/>
      <c r="V140" s="155"/>
      <c r="W140" s="155"/>
      <c r="X140" s="155"/>
      <c r="Y140" s="155"/>
      <c r="Z140" s="155"/>
      <c r="AA140" s="155"/>
      <c r="AB140" s="155"/>
      <c r="AC140" s="155"/>
      <c r="AD140" s="155"/>
      <c r="AE140" s="155"/>
      <c r="AF140" s="155"/>
      <c r="AJ140" s="155"/>
      <c r="AK140" s="155"/>
      <c r="AL140" s="155"/>
      <c r="AM140" s="155"/>
      <c r="AN140" s="155"/>
      <c r="AO140" s="155"/>
      <c r="AP140" s="155"/>
      <c r="AQ140" s="155"/>
      <c r="AR140" s="155"/>
      <c r="AS140" s="155"/>
      <c r="AT140" s="155"/>
      <c r="AU140" s="155"/>
      <c r="AV140" s="120"/>
      <c r="AW140" s="120"/>
      <c r="AX140" s="120"/>
      <c r="AY140" s="155"/>
      <c r="AZ140" s="155"/>
      <c r="BA140" s="155"/>
      <c r="BB140" s="155"/>
      <c r="BC140" s="155"/>
      <c r="BD140" s="155"/>
      <c r="BE140" s="155"/>
      <c r="BF140" s="155"/>
      <c r="BG140" s="155"/>
      <c r="BH140" s="155"/>
      <c r="BI140" s="155"/>
      <c r="BJ140" s="155"/>
      <c r="BK140" s="120"/>
      <c r="BL140" s="120"/>
      <c r="BM140" s="120"/>
      <c r="BN140" s="155"/>
      <c r="BO140" s="155"/>
      <c r="BP140" s="155"/>
      <c r="BQ140" s="155"/>
      <c r="BR140" s="155"/>
      <c r="BS140" s="155"/>
      <c r="BT140" s="155"/>
      <c r="BU140" s="155"/>
      <c r="BV140" s="155"/>
      <c r="BW140" s="155"/>
      <c r="BX140" s="155"/>
      <c r="BY140" s="155"/>
      <c r="BZ140" s="120"/>
      <c r="CA140" s="120"/>
      <c r="CB140" s="120"/>
      <c r="CC140" s="155"/>
      <c r="CD140" s="155"/>
      <c r="CE140" s="155"/>
      <c r="CF140" s="155"/>
      <c r="CG140" s="155"/>
      <c r="CH140" s="155"/>
      <c r="CI140" s="155"/>
      <c r="CJ140" s="155"/>
      <c r="CK140" s="155"/>
      <c r="CL140" s="155"/>
      <c r="CM140" s="155"/>
      <c r="CN140" s="155"/>
    </row>
    <row r="141" spans="1:93" s="8" customFormat="1" x14ac:dyDescent="0.35">
      <c r="C141" s="17"/>
      <c r="D141" s="17"/>
      <c r="F141" s="136"/>
      <c r="G141" s="136"/>
      <c r="H141" s="136"/>
      <c r="I141" s="136"/>
      <c r="J141" s="136"/>
      <c r="K141" s="136"/>
      <c r="L141" s="136"/>
      <c r="M141" s="136"/>
      <c r="N141" s="136"/>
      <c r="O141" s="136"/>
      <c r="P141" s="136"/>
      <c r="Q141" s="136"/>
      <c r="R141" s="136"/>
      <c r="S141" s="136"/>
      <c r="T141" s="136"/>
      <c r="U141" s="136"/>
      <c r="V141" s="136"/>
      <c r="W141" s="136"/>
      <c r="X141" s="136"/>
      <c r="Y141" s="136"/>
      <c r="Z141" s="136"/>
      <c r="AA141" s="136"/>
      <c r="AB141" s="136"/>
      <c r="AC141" s="136"/>
      <c r="AD141" s="136"/>
      <c r="AE141" s="136"/>
      <c r="AF141" s="136"/>
      <c r="AJ141" s="136"/>
      <c r="AK141" s="136"/>
      <c r="AL141" s="136"/>
      <c r="AM141" s="136"/>
      <c r="AN141" s="136"/>
      <c r="AO141" s="136"/>
      <c r="AP141" s="136"/>
      <c r="AQ141" s="136"/>
      <c r="AR141" s="136"/>
      <c r="AS141" s="136"/>
      <c r="AT141" s="136"/>
      <c r="AU141" s="136"/>
      <c r="AV141" s="17"/>
      <c r="AW141" s="17"/>
      <c r="AX141" s="17"/>
      <c r="AY141" s="136"/>
      <c r="AZ141" s="136"/>
      <c r="BA141" s="136"/>
      <c r="BB141" s="136"/>
      <c r="BC141" s="136"/>
      <c r="BD141" s="136"/>
      <c r="BE141" s="136"/>
      <c r="BF141" s="136"/>
      <c r="BG141" s="136"/>
      <c r="BH141" s="136"/>
      <c r="BI141" s="136"/>
      <c r="BJ141" s="136"/>
      <c r="BK141" s="17"/>
      <c r="BL141" s="17"/>
      <c r="BM141" s="17"/>
      <c r="BN141" s="136"/>
      <c r="BO141" s="136"/>
      <c r="BP141" s="136"/>
      <c r="BQ141" s="136"/>
      <c r="BR141" s="136"/>
      <c r="BS141" s="136"/>
      <c r="BT141" s="136"/>
      <c r="BU141" s="136"/>
      <c r="BV141" s="136"/>
      <c r="BW141" s="136"/>
      <c r="BX141" s="136"/>
      <c r="BY141" s="136"/>
      <c r="BZ141" s="17"/>
      <c r="CA141" s="17"/>
      <c r="CB141" s="17"/>
      <c r="CC141" s="136"/>
      <c r="CD141" s="136"/>
      <c r="CE141" s="136"/>
      <c r="CF141" s="136"/>
      <c r="CG141" s="136"/>
      <c r="CH141" s="136"/>
      <c r="CI141" s="136"/>
      <c r="CJ141" s="136"/>
      <c r="CK141" s="136"/>
      <c r="CL141" s="136"/>
      <c r="CM141" s="136"/>
      <c r="CN141" s="136"/>
    </row>
    <row r="142" spans="1:93" s="27" customFormat="1" x14ac:dyDescent="0.35">
      <c r="A142" s="117" t="s">
        <v>76</v>
      </c>
      <c r="C142" s="123">
        <v>1</v>
      </c>
      <c r="D142" s="123">
        <v>1</v>
      </c>
      <c r="F142" s="163">
        <v>1</v>
      </c>
      <c r="G142" s="163">
        <v>1</v>
      </c>
      <c r="H142" s="163">
        <v>1</v>
      </c>
      <c r="I142" s="163">
        <v>1</v>
      </c>
      <c r="J142" s="163">
        <v>1</v>
      </c>
      <c r="K142" s="163">
        <v>1</v>
      </c>
      <c r="L142" s="163">
        <v>1</v>
      </c>
      <c r="M142" s="163">
        <v>1</v>
      </c>
      <c r="N142" s="163">
        <v>1</v>
      </c>
      <c r="O142" s="163">
        <v>1</v>
      </c>
      <c r="P142" s="163">
        <v>1</v>
      </c>
      <c r="Q142" s="163">
        <v>1</v>
      </c>
      <c r="R142" s="163"/>
      <c r="S142" s="163"/>
      <c r="T142" s="163"/>
      <c r="U142" s="163">
        <v>1</v>
      </c>
      <c r="V142" s="163">
        <v>1</v>
      </c>
      <c r="W142" s="163">
        <v>1</v>
      </c>
      <c r="X142" s="163">
        <v>1</v>
      </c>
      <c r="Y142" s="163">
        <v>1</v>
      </c>
      <c r="Z142" s="163">
        <v>1</v>
      </c>
      <c r="AA142" s="163">
        <v>1</v>
      </c>
      <c r="AB142" s="163">
        <v>1</v>
      </c>
      <c r="AC142" s="163">
        <v>1</v>
      </c>
      <c r="AD142" s="163">
        <v>1</v>
      </c>
      <c r="AE142" s="163">
        <v>1</v>
      </c>
      <c r="AF142" s="163">
        <v>1</v>
      </c>
      <c r="AJ142" s="163">
        <v>1</v>
      </c>
      <c r="AK142" s="163">
        <v>1</v>
      </c>
      <c r="AL142" s="163">
        <v>1</v>
      </c>
      <c r="AM142" s="163">
        <v>1</v>
      </c>
      <c r="AN142" s="163">
        <v>1</v>
      </c>
      <c r="AO142" s="163">
        <v>1</v>
      </c>
      <c r="AP142" s="163">
        <v>1</v>
      </c>
      <c r="AQ142" s="163">
        <v>1</v>
      </c>
      <c r="AR142" s="163">
        <v>1</v>
      </c>
      <c r="AS142" s="163">
        <v>1</v>
      </c>
      <c r="AT142" s="163">
        <v>1</v>
      </c>
      <c r="AU142" s="163">
        <v>1</v>
      </c>
      <c r="AV142" s="123"/>
      <c r="AW142" s="123"/>
      <c r="AX142" s="123"/>
      <c r="AY142" s="163">
        <v>1</v>
      </c>
      <c r="AZ142" s="163">
        <v>1</v>
      </c>
      <c r="BA142" s="163">
        <v>1</v>
      </c>
      <c r="BB142" s="163">
        <v>1</v>
      </c>
      <c r="BC142" s="163">
        <v>1</v>
      </c>
      <c r="BD142" s="163">
        <v>1</v>
      </c>
      <c r="BE142" s="163">
        <v>1</v>
      </c>
      <c r="BF142" s="163">
        <v>1</v>
      </c>
      <c r="BG142" s="163">
        <v>1</v>
      </c>
      <c r="BH142" s="163">
        <v>1</v>
      </c>
      <c r="BI142" s="163">
        <v>1</v>
      </c>
      <c r="BJ142" s="163">
        <v>1</v>
      </c>
      <c r="BK142" s="123"/>
      <c r="BL142" s="123"/>
      <c r="BM142" s="123"/>
      <c r="BN142" s="163">
        <v>1</v>
      </c>
      <c r="BO142" s="163">
        <v>1</v>
      </c>
      <c r="BP142" s="163">
        <v>1</v>
      </c>
      <c r="BQ142" s="163">
        <v>1</v>
      </c>
      <c r="BR142" s="163">
        <v>1</v>
      </c>
      <c r="BS142" s="163">
        <v>1</v>
      </c>
      <c r="BT142" s="163">
        <v>1</v>
      </c>
      <c r="BU142" s="163">
        <v>1</v>
      </c>
      <c r="BV142" s="163">
        <v>1</v>
      </c>
      <c r="BW142" s="163">
        <v>1</v>
      </c>
      <c r="BX142" s="163">
        <v>1</v>
      </c>
      <c r="BY142" s="163">
        <v>1</v>
      </c>
      <c r="BZ142" s="123"/>
      <c r="CA142" s="123"/>
      <c r="CB142" s="123"/>
      <c r="CC142" s="163">
        <v>1</v>
      </c>
      <c r="CD142" s="163">
        <v>1</v>
      </c>
      <c r="CE142" s="163">
        <v>1</v>
      </c>
      <c r="CF142" s="163">
        <v>1</v>
      </c>
      <c r="CG142" s="163">
        <v>1</v>
      </c>
      <c r="CH142" s="163">
        <v>1</v>
      </c>
      <c r="CI142" s="163">
        <v>1</v>
      </c>
      <c r="CJ142" s="163">
        <v>1</v>
      </c>
      <c r="CK142" s="163">
        <v>1</v>
      </c>
      <c r="CL142" s="163">
        <v>1</v>
      </c>
      <c r="CM142" s="163">
        <v>1</v>
      </c>
      <c r="CN142" s="163">
        <v>1</v>
      </c>
    </row>
    <row r="143" spans="1:93" s="8" customFormat="1" x14ac:dyDescent="0.35">
      <c r="C143" s="17"/>
      <c r="D143" s="17"/>
      <c r="F143" s="136"/>
      <c r="G143" s="136"/>
      <c r="H143" s="136"/>
      <c r="I143" s="136"/>
      <c r="J143" s="136"/>
      <c r="K143" s="136"/>
      <c r="L143" s="136"/>
      <c r="M143" s="136"/>
      <c r="N143" s="136"/>
      <c r="O143" s="136"/>
      <c r="P143" s="136"/>
      <c r="Q143" s="136"/>
      <c r="R143" s="136"/>
      <c r="S143" s="136"/>
      <c r="T143" s="136"/>
      <c r="U143" s="136"/>
      <c r="V143" s="136"/>
      <c r="W143" s="136"/>
      <c r="X143" s="136"/>
      <c r="Y143" s="136"/>
      <c r="Z143" s="136"/>
      <c r="AA143" s="136"/>
      <c r="AB143" s="136"/>
      <c r="AC143" s="136"/>
      <c r="AD143" s="136"/>
      <c r="AE143" s="136"/>
      <c r="AF143" s="136"/>
      <c r="AJ143" s="136"/>
      <c r="AK143" s="136"/>
      <c r="AL143" s="136"/>
      <c r="AM143" s="136"/>
      <c r="AN143" s="136"/>
      <c r="AO143" s="136"/>
      <c r="AP143" s="136"/>
      <c r="AQ143" s="136"/>
      <c r="AR143" s="136"/>
      <c r="AS143" s="136"/>
      <c r="AT143" s="136"/>
      <c r="AU143" s="136"/>
      <c r="AV143" s="17"/>
      <c r="AW143" s="17"/>
      <c r="AX143" s="17"/>
      <c r="AY143" s="136"/>
      <c r="AZ143" s="136"/>
      <c r="BA143" s="136"/>
      <c r="BB143" s="136"/>
      <c r="BC143" s="136"/>
      <c r="BD143" s="136"/>
      <c r="BE143" s="136"/>
      <c r="BF143" s="136"/>
      <c r="BG143" s="136"/>
      <c r="BH143" s="136"/>
      <c r="BI143" s="136"/>
      <c r="BJ143" s="136"/>
      <c r="BK143" s="17"/>
      <c r="BL143" s="17"/>
      <c r="BM143" s="17"/>
      <c r="BN143" s="136"/>
      <c r="BO143" s="136"/>
      <c r="BP143" s="136"/>
      <c r="BQ143" s="136"/>
      <c r="BR143" s="136"/>
      <c r="BS143" s="136"/>
      <c r="BT143" s="136"/>
      <c r="BU143" s="136"/>
      <c r="BV143" s="136"/>
      <c r="BW143" s="136"/>
      <c r="BX143" s="136"/>
      <c r="BY143" s="136"/>
      <c r="BZ143" s="17"/>
      <c r="CA143" s="17"/>
      <c r="CB143" s="17"/>
      <c r="CC143" s="136"/>
      <c r="CD143" s="136"/>
      <c r="CE143" s="136"/>
      <c r="CF143" s="136"/>
      <c r="CG143" s="136"/>
      <c r="CH143" s="136"/>
      <c r="CI143" s="136"/>
      <c r="CJ143" s="136"/>
      <c r="CK143" s="136"/>
      <c r="CL143" s="136"/>
      <c r="CM143" s="136"/>
      <c r="CN143" s="136"/>
    </row>
    <row r="144" spans="1:93" s="8" customFormat="1" x14ac:dyDescent="0.35">
      <c r="A144" s="8" t="s">
        <v>252</v>
      </c>
      <c r="C144" s="17">
        <f>C142*SUM(C132:C139)</f>
        <v>2372046.2916666665</v>
      </c>
      <c r="D144" s="17">
        <f>D142*SUM(D132:D139)</f>
        <v>2372046.2916666665</v>
      </c>
      <c r="F144" s="161">
        <f t="shared" ref="F144:Q144" si="922">F142*SUM(F132:F139)</f>
        <v>1670236.1458333333</v>
      </c>
      <c r="G144" s="161">
        <f t="shared" si="922"/>
        <v>1487767</v>
      </c>
      <c r="H144" s="161">
        <f t="shared" si="922"/>
        <v>1822735</v>
      </c>
      <c r="I144" s="161">
        <f t="shared" si="922"/>
        <v>1743718</v>
      </c>
      <c r="J144" s="161">
        <f t="shared" si="922"/>
        <v>2212271</v>
      </c>
      <c r="K144" s="161">
        <f t="shared" si="922"/>
        <v>2575468</v>
      </c>
      <c r="L144" s="161">
        <f t="shared" si="922"/>
        <v>2444442</v>
      </c>
      <c r="M144" s="161">
        <f t="shared" si="922"/>
        <v>2034906</v>
      </c>
      <c r="N144" s="161">
        <f t="shared" si="922"/>
        <v>1756396</v>
      </c>
      <c r="O144" s="161">
        <f t="shared" si="922"/>
        <v>1756396</v>
      </c>
      <c r="P144" s="161">
        <f t="shared" si="922"/>
        <v>1421428</v>
      </c>
      <c r="Q144" s="161">
        <f t="shared" si="922"/>
        <v>994273.5</v>
      </c>
      <c r="R144" s="136"/>
      <c r="S144" s="137"/>
      <c r="T144" s="136"/>
      <c r="U144" s="161">
        <f t="shared" ref="U144:AF144" si="923">U142*SUM(U132:U139)</f>
        <v>503913.2513761468</v>
      </c>
      <c r="V144" s="161">
        <f t="shared" si="923"/>
        <v>1584323.666055046</v>
      </c>
      <c r="W144" s="161">
        <f t="shared" si="923"/>
        <v>1948427.1376146791</v>
      </c>
      <c r="X144" s="161">
        <f t="shared" si="923"/>
        <v>1857401.2697247711</v>
      </c>
      <c r="Y144" s="161">
        <f t="shared" si="923"/>
        <v>2373214.5211009183</v>
      </c>
      <c r="Z144" s="161">
        <f t="shared" si="923"/>
        <v>2767659.9486238537</v>
      </c>
      <c r="AA144" s="161">
        <f t="shared" si="923"/>
        <v>2646292.1247706427</v>
      </c>
      <c r="AB144" s="161">
        <f t="shared" si="923"/>
        <v>2221504.7412844039</v>
      </c>
      <c r="AC144" s="161">
        <f t="shared" si="923"/>
        <v>1918085.1816513764</v>
      </c>
      <c r="AD144" s="161">
        <f t="shared" si="923"/>
        <v>1918085.1816513764</v>
      </c>
      <c r="AE144" s="161">
        <f t="shared" si="923"/>
        <v>1553981.7100917434</v>
      </c>
      <c r="AF144" s="161">
        <f t="shared" si="923"/>
        <v>1083681.3926605505</v>
      </c>
      <c r="AJ144" s="161">
        <f t="shared" ref="AJ144:AU144" si="924">AJ142*SUM(AJ132:AJ139)</f>
        <v>529703.91394495417</v>
      </c>
      <c r="AK144" s="161">
        <f t="shared" si="924"/>
        <v>1664729.8493577982</v>
      </c>
      <c r="AL144" s="161">
        <f t="shared" si="924"/>
        <v>2047038.4944954128</v>
      </c>
      <c r="AM144" s="161">
        <f t="shared" si="924"/>
        <v>1951461.3332110094</v>
      </c>
      <c r="AN144" s="161">
        <f t="shared" si="924"/>
        <v>2493065.2471559639</v>
      </c>
      <c r="AO144" s="161">
        <f t="shared" si="924"/>
        <v>2907232.9460550463</v>
      </c>
      <c r="AP144" s="161">
        <f t="shared" si="924"/>
        <v>2779796.7310091751</v>
      </c>
      <c r="AQ144" s="161">
        <f t="shared" si="924"/>
        <v>2333769.9783486244</v>
      </c>
      <c r="AR144" s="161">
        <f t="shared" si="924"/>
        <v>2015179.4407339455</v>
      </c>
      <c r="AS144" s="161">
        <f t="shared" si="924"/>
        <v>2015179.4407339455</v>
      </c>
      <c r="AT144" s="161">
        <f t="shared" si="924"/>
        <v>1632870.7955963307</v>
      </c>
      <c r="AU144" s="161">
        <f t="shared" si="924"/>
        <v>1139055.4622935783</v>
      </c>
      <c r="AV144" s="17"/>
      <c r="AW144" s="17"/>
      <c r="AX144" s="17"/>
      <c r="AY144" s="161">
        <f t="shared" ref="AY144:BJ144" si="925">AY142*SUM(AY132:AY139)</f>
        <v>556784.10964220192</v>
      </c>
      <c r="AZ144" s="161">
        <f t="shared" si="925"/>
        <v>1749156.3418256883</v>
      </c>
      <c r="BA144" s="161">
        <f t="shared" si="925"/>
        <v>2150580.4192201835</v>
      </c>
      <c r="BB144" s="161">
        <f t="shared" si="925"/>
        <v>2050224.3998715598</v>
      </c>
      <c r="BC144" s="161">
        <f t="shared" si="925"/>
        <v>2618908.5095137623</v>
      </c>
      <c r="BD144" s="161">
        <f t="shared" si="925"/>
        <v>3053784.5933577991</v>
      </c>
      <c r="BE144" s="161">
        <f t="shared" si="925"/>
        <v>2919976.5675596339</v>
      </c>
      <c r="BF144" s="161">
        <f t="shared" si="925"/>
        <v>2451648.4772660555</v>
      </c>
      <c r="BG144" s="161">
        <f t="shared" si="925"/>
        <v>2117128.4127706424</v>
      </c>
      <c r="BH144" s="161">
        <f t="shared" si="925"/>
        <v>2117128.4127706424</v>
      </c>
      <c r="BI144" s="161">
        <f t="shared" si="925"/>
        <v>1715704.3353761469</v>
      </c>
      <c r="BJ144" s="161">
        <f t="shared" si="925"/>
        <v>1197198.235408257</v>
      </c>
      <c r="BK144" s="17"/>
      <c r="BL144" s="17"/>
      <c r="BM144" s="17"/>
      <c r="BN144" s="161">
        <f t="shared" ref="BN144:BY144" si="926">BN142*SUM(BN132:BN139)</f>
        <v>585218.31512431207</v>
      </c>
      <c r="BO144" s="161">
        <f t="shared" si="926"/>
        <v>1837804.1589169726</v>
      </c>
      <c r="BP144" s="161">
        <f t="shared" si="926"/>
        <v>2259299.4401811929</v>
      </c>
      <c r="BQ144" s="161">
        <f t="shared" si="926"/>
        <v>2153925.6198651376</v>
      </c>
      <c r="BR144" s="161">
        <f t="shared" si="926"/>
        <v>2751043.93498945</v>
      </c>
      <c r="BS144" s="161">
        <f t="shared" si="926"/>
        <v>3207663.8230256895</v>
      </c>
      <c r="BT144" s="161">
        <f t="shared" si="926"/>
        <v>3067165.395937616</v>
      </c>
      <c r="BU144" s="161">
        <f t="shared" si="926"/>
        <v>2575420.9011293589</v>
      </c>
      <c r="BV144" s="161">
        <f t="shared" si="926"/>
        <v>2224174.8334091748</v>
      </c>
      <c r="BW144" s="161">
        <f t="shared" si="926"/>
        <v>2224174.8334091748</v>
      </c>
      <c r="BX144" s="161">
        <f t="shared" si="926"/>
        <v>1802679.5521449547</v>
      </c>
      <c r="BY144" s="161">
        <f t="shared" si="926"/>
        <v>1258248.1471786702</v>
      </c>
      <c r="BZ144" s="17"/>
      <c r="CA144" s="17"/>
      <c r="CB144" s="17"/>
      <c r="CC144" s="161">
        <f t="shared" ref="CC144:CN144" si="927">CC142*SUM(CC132:CC139)</f>
        <v>615074.23088052764</v>
      </c>
      <c r="CD144" s="161">
        <f t="shared" si="927"/>
        <v>1930884.3668628216</v>
      </c>
      <c r="CE144" s="161">
        <f t="shared" si="927"/>
        <v>2373454.4121902524</v>
      </c>
      <c r="CF144" s="161">
        <f t="shared" si="927"/>
        <v>2262811.9008583953</v>
      </c>
      <c r="CG144" s="161">
        <f t="shared" si="927"/>
        <v>2889786.1317389235</v>
      </c>
      <c r="CH144" s="161">
        <f t="shared" si="927"/>
        <v>3369237.0141769736</v>
      </c>
      <c r="CI144" s="161">
        <f t="shared" si="927"/>
        <v>3221713.6657344969</v>
      </c>
      <c r="CJ144" s="161">
        <f t="shared" si="927"/>
        <v>2705381.9461858268</v>
      </c>
      <c r="CK144" s="161">
        <f t="shared" si="927"/>
        <v>2336573.5750796339</v>
      </c>
      <c r="CL144" s="161">
        <f t="shared" si="927"/>
        <v>2336573.5750796339</v>
      </c>
      <c r="CM144" s="161">
        <f t="shared" si="927"/>
        <v>1894003.5297522023</v>
      </c>
      <c r="CN144" s="161">
        <f t="shared" si="927"/>
        <v>1322350.5545376039</v>
      </c>
    </row>
    <row r="145" spans="1:92" s="8" customFormat="1" x14ac:dyDescent="0.35">
      <c r="C145" s="17"/>
      <c r="D145" s="17"/>
      <c r="F145" s="161"/>
      <c r="G145" s="161"/>
      <c r="H145" s="161"/>
      <c r="I145" s="161"/>
      <c r="J145" s="161"/>
      <c r="K145" s="161"/>
      <c r="L145" s="161"/>
      <c r="M145" s="161"/>
      <c r="N145" s="161"/>
      <c r="O145" s="161"/>
      <c r="P145" s="161"/>
      <c r="Q145" s="161"/>
      <c r="R145" s="136"/>
      <c r="S145" s="136"/>
      <c r="T145" s="136"/>
      <c r="U145" s="161"/>
      <c r="V145" s="161"/>
      <c r="W145" s="161"/>
      <c r="X145" s="161"/>
      <c r="Y145" s="161"/>
      <c r="Z145" s="161"/>
      <c r="AA145" s="161"/>
      <c r="AB145" s="161"/>
      <c r="AC145" s="161"/>
      <c r="AD145" s="161"/>
      <c r="AE145" s="161"/>
      <c r="AF145" s="161"/>
      <c r="AJ145" s="161"/>
      <c r="AK145" s="161"/>
      <c r="AL145" s="161"/>
      <c r="AM145" s="161"/>
      <c r="AN145" s="161"/>
      <c r="AO145" s="161"/>
      <c r="AP145" s="161"/>
      <c r="AQ145" s="161"/>
      <c r="AR145" s="161"/>
      <c r="AS145" s="161"/>
      <c r="AT145" s="161"/>
      <c r="AU145" s="161"/>
      <c r="AV145" s="17"/>
      <c r="AW145" s="17"/>
      <c r="AX145" s="17"/>
      <c r="AY145" s="161"/>
      <c r="AZ145" s="161"/>
      <c r="BA145" s="161"/>
      <c r="BB145" s="161"/>
      <c r="BC145" s="161"/>
      <c r="BD145" s="161"/>
      <c r="BE145" s="161"/>
      <c r="BF145" s="161"/>
      <c r="BG145" s="161"/>
      <c r="BH145" s="161"/>
      <c r="BI145" s="161"/>
      <c r="BJ145" s="161"/>
      <c r="BK145" s="17"/>
      <c r="BL145" s="17"/>
      <c r="BM145" s="17"/>
      <c r="BN145" s="161"/>
      <c r="BO145" s="161"/>
      <c r="BP145" s="161"/>
      <c r="BQ145" s="161"/>
      <c r="BR145" s="161"/>
      <c r="BS145" s="161"/>
      <c r="BT145" s="161"/>
      <c r="BU145" s="161"/>
      <c r="BV145" s="161"/>
      <c r="BW145" s="161"/>
      <c r="BX145" s="161"/>
      <c r="BY145" s="161"/>
      <c r="BZ145" s="17"/>
      <c r="CA145" s="17"/>
      <c r="CB145" s="17"/>
      <c r="CC145" s="161"/>
      <c r="CD145" s="161"/>
      <c r="CE145" s="161"/>
      <c r="CF145" s="161"/>
      <c r="CG145" s="161"/>
      <c r="CH145" s="161"/>
      <c r="CI145" s="161"/>
      <c r="CJ145" s="161"/>
      <c r="CK145" s="161"/>
      <c r="CL145" s="161"/>
      <c r="CM145" s="161"/>
      <c r="CN145" s="161"/>
    </row>
    <row r="146" spans="1:92" s="15" customFormat="1" thickBot="1" x14ac:dyDescent="0.35">
      <c r="A146" s="15" t="s">
        <v>251</v>
      </c>
      <c r="C146" s="79">
        <f>C144</f>
        <v>2372046.2916666665</v>
      </c>
      <c r="D146" s="79">
        <f>D144</f>
        <v>2372046.2916666665</v>
      </c>
      <c r="F146" s="171">
        <f>F144</f>
        <v>1670236.1458333333</v>
      </c>
      <c r="G146" s="171">
        <f t="shared" ref="G146:Q146" si="928">G144</f>
        <v>1487767</v>
      </c>
      <c r="H146" s="171">
        <f t="shared" si="928"/>
        <v>1822735</v>
      </c>
      <c r="I146" s="171">
        <f t="shared" si="928"/>
        <v>1743718</v>
      </c>
      <c r="J146" s="171">
        <f t="shared" si="928"/>
        <v>2212271</v>
      </c>
      <c r="K146" s="171">
        <f t="shared" si="928"/>
        <v>2575468</v>
      </c>
      <c r="L146" s="171">
        <f t="shared" si="928"/>
        <v>2444442</v>
      </c>
      <c r="M146" s="171">
        <f t="shared" si="928"/>
        <v>2034906</v>
      </c>
      <c r="N146" s="171">
        <f t="shared" si="928"/>
        <v>1756396</v>
      </c>
      <c r="O146" s="171">
        <f t="shared" si="928"/>
        <v>1756396</v>
      </c>
      <c r="P146" s="171">
        <f t="shared" si="928"/>
        <v>1421428</v>
      </c>
      <c r="Q146" s="171">
        <f t="shared" si="928"/>
        <v>994273.5</v>
      </c>
      <c r="R146" s="156"/>
      <c r="S146" s="156"/>
      <c r="T146" s="156"/>
      <c r="U146" s="171">
        <f>U144</f>
        <v>503913.2513761468</v>
      </c>
      <c r="V146" s="171">
        <f t="shared" ref="V146:AF146" si="929">V144</f>
        <v>1584323.666055046</v>
      </c>
      <c r="W146" s="171">
        <f t="shared" si="929"/>
        <v>1948427.1376146791</v>
      </c>
      <c r="X146" s="171">
        <f t="shared" si="929"/>
        <v>1857401.2697247711</v>
      </c>
      <c r="Y146" s="171">
        <f t="shared" si="929"/>
        <v>2373214.5211009183</v>
      </c>
      <c r="Z146" s="171">
        <f t="shared" si="929"/>
        <v>2767659.9486238537</v>
      </c>
      <c r="AA146" s="171">
        <f t="shared" si="929"/>
        <v>2646292.1247706427</v>
      </c>
      <c r="AB146" s="171">
        <f t="shared" si="929"/>
        <v>2221504.7412844039</v>
      </c>
      <c r="AC146" s="171">
        <f t="shared" si="929"/>
        <v>1918085.1816513764</v>
      </c>
      <c r="AD146" s="171">
        <f t="shared" si="929"/>
        <v>1918085.1816513764</v>
      </c>
      <c r="AE146" s="171">
        <f t="shared" si="929"/>
        <v>1553981.7100917434</v>
      </c>
      <c r="AF146" s="171">
        <f t="shared" si="929"/>
        <v>1083681.3926605505</v>
      </c>
      <c r="AJ146" s="171">
        <f>AJ144</f>
        <v>529703.91394495417</v>
      </c>
      <c r="AK146" s="171">
        <f t="shared" ref="AK146:AU146" si="930">AK144</f>
        <v>1664729.8493577982</v>
      </c>
      <c r="AL146" s="171">
        <f t="shared" si="930"/>
        <v>2047038.4944954128</v>
      </c>
      <c r="AM146" s="171">
        <f t="shared" si="930"/>
        <v>1951461.3332110094</v>
      </c>
      <c r="AN146" s="171">
        <f t="shared" si="930"/>
        <v>2493065.2471559639</v>
      </c>
      <c r="AO146" s="171">
        <f t="shared" si="930"/>
        <v>2907232.9460550463</v>
      </c>
      <c r="AP146" s="171">
        <f t="shared" si="930"/>
        <v>2779796.7310091751</v>
      </c>
      <c r="AQ146" s="171">
        <f t="shared" si="930"/>
        <v>2333769.9783486244</v>
      </c>
      <c r="AR146" s="171">
        <f t="shared" si="930"/>
        <v>2015179.4407339455</v>
      </c>
      <c r="AS146" s="171">
        <f t="shared" si="930"/>
        <v>2015179.4407339455</v>
      </c>
      <c r="AT146" s="171">
        <f t="shared" si="930"/>
        <v>1632870.7955963307</v>
      </c>
      <c r="AU146" s="171">
        <f t="shared" si="930"/>
        <v>1139055.4622935783</v>
      </c>
      <c r="AV146" s="79"/>
      <c r="AW146" s="79"/>
      <c r="AX146" s="79"/>
      <c r="AY146" s="171">
        <f>AY144</f>
        <v>556784.10964220192</v>
      </c>
      <c r="AZ146" s="171">
        <f t="shared" ref="AZ146:BJ146" si="931">AZ144</f>
        <v>1749156.3418256883</v>
      </c>
      <c r="BA146" s="171">
        <f t="shared" si="931"/>
        <v>2150580.4192201835</v>
      </c>
      <c r="BB146" s="171">
        <f t="shared" si="931"/>
        <v>2050224.3998715598</v>
      </c>
      <c r="BC146" s="171">
        <f t="shared" si="931"/>
        <v>2618908.5095137623</v>
      </c>
      <c r="BD146" s="171">
        <f t="shared" si="931"/>
        <v>3053784.5933577991</v>
      </c>
      <c r="BE146" s="171">
        <f t="shared" si="931"/>
        <v>2919976.5675596339</v>
      </c>
      <c r="BF146" s="171">
        <f t="shared" si="931"/>
        <v>2451648.4772660555</v>
      </c>
      <c r="BG146" s="171">
        <f t="shared" si="931"/>
        <v>2117128.4127706424</v>
      </c>
      <c r="BH146" s="171">
        <f t="shared" si="931"/>
        <v>2117128.4127706424</v>
      </c>
      <c r="BI146" s="171">
        <f t="shared" si="931"/>
        <v>1715704.3353761469</v>
      </c>
      <c r="BJ146" s="171">
        <f t="shared" si="931"/>
        <v>1197198.235408257</v>
      </c>
      <c r="BK146" s="79"/>
      <c r="BL146" s="79"/>
      <c r="BM146" s="79"/>
      <c r="BN146" s="171">
        <f>BN144</f>
        <v>585218.31512431207</v>
      </c>
      <c r="BO146" s="171">
        <f t="shared" ref="BO146:BY146" si="932">BO144</f>
        <v>1837804.1589169726</v>
      </c>
      <c r="BP146" s="171">
        <f t="shared" si="932"/>
        <v>2259299.4401811929</v>
      </c>
      <c r="BQ146" s="171">
        <f t="shared" si="932"/>
        <v>2153925.6198651376</v>
      </c>
      <c r="BR146" s="171">
        <f t="shared" si="932"/>
        <v>2751043.93498945</v>
      </c>
      <c r="BS146" s="171">
        <f t="shared" si="932"/>
        <v>3207663.8230256895</v>
      </c>
      <c r="BT146" s="171">
        <f t="shared" si="932"/>
        <v>3067165.395937616</v>
      </c>
      <c r="BU146" s="171">
        <f t="shared" si="932"/>
        <v>2575420.9011293589</v>
      </c>
      <c r="BV146" s="171">
        <f t="shared" si="932"/>
        <v>2224174.8334091748</v>
      </c>
      <c r="BW146" s="171">
        <f t="shared" si="932"/>
        <v>2224174.8334091748</v>
      </c>
      <c r="BX146" s="171">
        <f t="shared" si="932"/>
        <v>1802679.5521449547</v>
      </c>
      <c r="BY146" s="171">
        <f t="shared" si="932"/>
        <v>1258248.1471786702</v>
      </c>
      <c r="BZ146" s="79"/>
      <c r="CA146" s="79"/>
      <c r="CB146" s="79"/>
      <c r="CC146" s="171">
        <f>CC144</f>
        <v>615074.23088052764</v>
      </c>
      <c r="CD146" s="171">
        <f t="shared" ref="CD146:CN146" si="933">CD144</f>
        <v>1930884.3668628216</v>
      </c>
      <c r="CE146" s="171">
        <f t="shared" si="933"/>
        <v>2373454.4121902524</v>
      </c>
      <c r="CF146" s="171">
        <f t="shared" si="933"/>
        <v>2262811.9008583953</v>
      </c>
      <c r="CG146" s="171">
        <f t="shared" si="933"/>
        <v>2889786.1317389235</v>
      </c>
      <c r="CH146" s="171">
        <f t="shared" si="933"/>
        <v>3369237.0141769736</v>
      </c>
      <c r="CI146" s="171">
        <f t="shared" si="933"/>
        <v>3221713.6657344969</v>
      </c>
      <c r="CJ146" s="171">
        <f t="shared" si="933"/>
        <v>2705381.9461858268</v>
      </c>
      <c r="CK146" s="171">
        <f t="shared" si="933"/>
        <v>2336573.5750796339</v>
      </c>
      <c r="CL146" s="171">
        <f t="shared" si="933"/>
        <v>2336573.5750796339</v>
      </c>
      <c r="CM146" s="171">
        <f t="shared" si="933"/>
        <v>1894003.5297522023</v>
      </c>
      <c r="CN146" s="171">
        <f t="shared" si="933"/>
        <v>1322350.5545376039</v>
      </c>
    </row>
    <row r="147" spans="1:92" s="9" customFormat="1" x14ac:dyDescent="0.35">
      <c r="A147" s="10" t="s">
        <v>182</v>
      </c>
      <c r="C147" s="198">
        <f>C146-C144</f>
        <v>0</v>
      </c>
      <c r="D147" s="198">
        <f>D146-D144</f>
        <v>0</v>
      </c>
      <c r="F147" s="188">
        <f t="shared" ref="F147:Q147" si="934">F146-F144</f>
        <v>0</v>
      </c>
      <c r="G147" s="188">
        <f t="shared" si="934"/>
        <v>0</v>
      </c>
      <c r="H147" s="188">
        <f t="shared" si="934"/>
        <v>0</v>
      </c>
      <c r="I147" s="188">
        <f t="shared" si="934"/>
        <v>0</v>
      </c>
      <c r="J147" s="188">
        <f t="shared" si="934"/>
        <v>0</v>
      </c>
      <c r="K147" s="188">
        <f t="shared" si="934"/>
        <v>0</v>
      </c>
      <c r="L147" s="188">
        <f t="shared" si="934"/>
        <v>0</v>
      </c>
      <c r="M147" s="188">
        <f t="shared" si="934"/>
        <v>0</v>
      </c>
      <c r="N147" s="188">
        <f t="shared" si="934"/>
        <v>0</v>
      </c>
      <c r="O147" s="188">
        <f t="shared" si="934"/>
        <v>0</v>
      </c>
      <c r="P147" s="188">
        <f t="shared" si="934"/>
        <v>0</v>
      </c>
      <c r="Q147" s="188">
        <f t="shared" si="934"/>
        <v>0</v>
      </c>
      <c r="R147" s="157"/>
      <c r="S147" s="164"/>
      <c r="T147" s="157"/>
      <c r="U147" s="188">
        <f t="shared" ref="U147:AF147" si="935">U146-U144</f>
        <v>0</v>
      </c>
      <c r="V147" s="188">
        <f t="shared" si="935"/>
        <v>0</v>
      </c>
      <c r="W147" s="188">
        <f t="shared" si="935"/>
        <v>0</v>
      </c>
      <c r="X147" s="188">
        <f t="shared" si="935"/>
        <v>0</v>
      </c>
      <c r="Y147" s="188">
        <f t="shared" si="935"/>
        <v>0</v>
      </c>
      <c r="Z147" s="188">
        <f t="shared" si="935"/>
        <v>0</v>
      </c>
      <c r="AA147" s="188">
        <f t="shared" si="935"/>
        <v>0</v>
      </c>
      <c r="AB147" s="188">
        <f t="shared" si="935"/>
        <v>0</v>
      </c>
      <c r="AC147" s="188">
        <f t="shared" si="935"/>
        <v>0</v>
      </c>
      <c r="AD147" s="188">
        <f t="shared" si="935"/>
        <v>0</v>
      </c>
      <c r="AE147" s="188">
        <f t="shared" si="935"/>
        <v>0</v>
      </c>
      <c r="AF147" s="188">
        <f t="shared" si="935"/>
        <v>0</v>
      </c>
      <c r="AJ147" s="188">
        <f t="shared" ref="AJ147:AU147" si="936">AJ146-AJ144</f>
        <v>0</v>
      </c>
      <c r="AK147" s="188">
        <f t="shared" si="936"/>
        <v>0</v>
      </c>
      <c r="AL147" s="188">
        <f t="shared" si="936"/>
        <v>0</v>
      </c>
      <c r="AM147" s="188">
        <f t="shared" si="936"/>
        <v>0</v>
      </c>
      <c r="AN147" s="188">
        <f t="shared" si="936"/>
        <v>0</v>
      </c>
      <c r="AO147" s="188">
        <f t="shared" si="936"/>
        <v>0</v>
      </c>
      <c r="AP147" s="188">
        <f t="shared" si="936"/>
        <v>0</v>
      </c>
      <c r="AQ147" s="188">
        <f t="shared" si="936"/>
        <v>0</v>
      </c>
      <c r="AR147" s="188">
        <f t="shared" si="936"/>
        <v>0</v>
      </c>
      <c r="AS147" s="188">
        <f t="shared" si="936"/>
        <v>0</v>
      </c>
      <c r="AT147" s="188">
        <f t="shared" si="936"/>
        <v>0</v>
      </c>
      <c r="AU147" s="188">
        <f t="shared" si="936"/>
        <v>0</v>
      </c>
      <c r="AY147" s="188">
        <f t="shared" ref="AY147:BJ147" si="937">AY146-AY144</f>
        <v>0</v>
      </c>
      <c r="AZ147" s="188">
        <f t="shared" si="937"/>
        <v>0</v>
      </c>
      <c r="BA147" s="188">
        <f t="shared" si="937"/>
        <v>0</v>
      </c>
      <c r="BB147" s="188">
        <f t="shared" si="937"/>
        <v>0</v>
      </c>
      <c r="BC147" s="188">
        <f t="shared" si="937"/>
        <v>0</v>
      </c>
      <c r="BD147" s="188">
        <f t="shared" si="937"/>
        <v>0</v>
      </c>
      <c r="BE147" s="188">
        <f t="shared" si="937"/>
        <v>0</v>
      </c>
      <c r="BF147" s="188">
        <f t="shared" si="937"/>
        <v>0</v>
      </c>
      <c r="BG147" s="188">
        <f t="shared" si="937"/>
        <v>0</v>
      </c>
      <c r="BH147" s="188">
        <f t="shared" si="937"/>
        <v>0</v>
      </c>
      <c r="BI147" s="188">
        <f t="shared" si="937"/>
        <v>0</v>
      </c>
      <c r="BJ147" s="188">
        <f t="shared" si="937"/>
        <v>0</v>
      </c>
      <c r="BN147" s="188">
        <f t="shared" ref="BN147:BY147" si="938">BN146-BN144</f>
        <v>0</v>
      </c>
      <c r="BO147" s="188">
        <f t="shared" si="938"/>
        <v>0</v>
      </c>
      <c r="BP147" s="188">
        <f t="shared" si="938"/>
        <v>0</v>
      </c>
      <c r="BQ147" s="188">
        <f t="shared" si="938"/>
        <v>0</v>
      </c>
      <c r="BR147" s="188">
        <f t="shared" si="938"/>
        <v>0</v>
      </c>
      <c r="BS147" s="188">
        <f t="shared" si="938"/>
        <v>0</v>
      </c>
      <c r="BT147" s="188">
        <f t="shared" si="938"/>
        <v>0</v>
      </c>
      <c r="BU147" s="188">
        <f t="shared" si="938"/>
        <v>0</v>
      </c>
      <c r="BV147" s="188">
        <f t="shared" si="938"/>
        <v>0</v>
      </c>
      <c r="BW147" s="188">
        <f t="shared" si="938"/>
        <v>0</v>
      </c>
      <c r="BX147" s="188">
        <f t="shared" si="938"/>
        <v>0</v>
      </c>
      <c r="BY147" s="188">
        <f t="shared" si="938"/>
        <v>0</v>
      </c>
      <c r="CC147" s="188">
        <f t="shared" ref="CC147:CN147" si="939">CC146-CC144</f>
        <v>0</v>
      </c>
      <c r="CD147" s="188">
        <f t="shared" si="939"/>
        <v>0</v>
      </c>
      <c r="CE147" s="188">
        <f t="shared" si="939"/>
        <v>0</v>
      </c>
      <c r="CF147" s="188">
        <f t="shared" si="939"/>
        <v>0</v>
      </c>
      <c r="CG147" s="188">
        <f t="shared" si="939"/>
        <v>0</v>
      </c>
      <c r="CH147" s="188">
        <f t="shared" si="939"/>
        <v>0</v>
      </c>
      <c r="CI147" s="188">
        <f t="shared" si="939"/>
        <v>0</v>
      </c>
      <c r="CJ147" s="188">
        <f t="shared" si="939"/>
        <v>0</v>
      </c>
      <c r="CK147" s="188">
        <f t="shared" si="939"/>
        <v>0</v>
      </c>
      <c r="CL147" s="188">
        <f t="shared" si="939"/>
        <v>0</v>
      </c>
      <c r="CM147" s="188">
        <f t="shared" si="939"/>
        <v>0</v>
      </c>
      <c r="CN147" s="188">
        <f t="shared" si="939"/>
        <v>0</v>
      </c>
    </row>
    <row r="148" spans="1:92" s="9" customFormat="1" x14ac:dyDescent="0.35">
      <c r="A148" s="10"/>
      <c r="C148" s="198"/>
      <c r="D148" s="198"/>
      <c r="F148" s="157"/>
      <c r="G148" s="157"/>
      <c r="H148" s="157"/>
      <c r="I148" s="157"/>
      <c r="J148" s="157"/>
      <c r="K148" s="157"/>
      <c r="L148" s="157"/>
      <c r="M148" s="157"/>
      <c r="N148" s="157"/>
      <c r="O148" s="157"/>
      <c r="P148" s="157"/>
      <c r="Q148" s="157"/>
      <c r="R148" s="157"/>
      <c r="S148" s="157"/>
      <c r="T148" s="157"/>
      <c r="U148" s="157"/>
      <c r="V148" s="157"/>
      <c r="W148" s="157"/>
      <c r="X148" s="157"/>
      <c r="Y148" s="157"/>
      <c r="Z148" s="157"/>
      <c r="AA148" s="157"/>
      <c r="AB148" s="157"/>
      <c r="AC148" s="157"/>
      <c r="AD148" s="157"/>
      <c r="AE148" s="157"/>
      <c r="AF148" s="157"/>
      <c r="AJ148" s="157"/>
      <c r="AK148" s="157"/>
      <c r="AL148" s="157"/>
      <c r="AM148" s="157"/>
      <c r="AN148" s="157"/>
      <c r="AO148" s="157"/>
      <c r="AP148" s="157"/>
      <c r="AQ148" s="157"/>
      <c r="AR148" s="157"/>
      <c r="AS148" s="157"/>
      <c r="AT148" s="157"/>
      <c r="AU148" s="157"/>
      <c r="AY148" s="157"/>
      <c r="AZ148" s="157"/>
      <c r="BA148" s="157"/>
      <c r="BB148" s="157"/>
      <c r="BC148" s="157"/>
      <c r="BD148" s="157"/>
      <c r="BE148" s="157"/>
      <c r="BF148" s="157"/>
      <c r="BG148" s="157"/>
      <c r="BH148" s="157"/>
      <c r="BI148" s="157"/>
      <c r="BJ148" s="157"/>
      <c r="BN148" s="157"/>
      <c r="BO148" s="157"/>
      <c r="BP148" s="157"/>
      <c r="BQ148" s="157"/>
      <c r="BR148" s="157"/>
      <c r="BS148" s="157"/>
      <c r="BT148" s="157"/>
      <c r="BU148" s="157"/>
      <c r="BV148" s="157"/>
      <c r="BW148" s="157"/>
      <c r="BX148" s="157"/>
      <c r="BY148" s="157"/>
      <c r="CC148" s="157"/>
      <c r="CD148" s="157"/>
      <c r="CE148" s="157"/>
      <c r="CF148" s="157"/>
      <c r="CG148" s="157"/>
      <c r="CH148" s="157"/>
      <c r="CI148" s="157"/>
      <c r="CJ148" s="157"/>
      <c r="CK148" s="157"/>
      <c r="CL148" s="157"/>
      <c r="CM148" s="157"/>
      <c r="CN148" s="157"/>
    </row>
    <row r="149" spans="1:92" s="8" customFormat="1" x14ac:dyDescent="0.35">
      <c r="A149" s="13" t="s">
        <v>186</v>
      </c>
      <c r="B149" s="13"/>
      <c r="C149" s="220"/>
      <c r="D149" s="220"/>
      <c r="E149" s="13"/>
      <c r="F149" s="136"/>
      <c r="G149" s="136"/>
      <c r="H149" s="136"/>
      <c r="I149" s="136"/>
      <c r="J149" s="136"/>
      <c r="K149" s="136"/>
      <c r="L149" s="136"/>
      <c r="M149" s="136"/>
      <c r="N149" s="136"/>
      <c r="O149" s="136"/>
      <c r="P149" s="136"/>
      <c r="Q149" s="136"/>
      <c r="R149" s="136"/>
      <c r="S149" s="136"/>
      <c r="T149" s="136"/>
      <c r="U149" s="136"/>
      <c r="V149" s="136"/>
      <c r="W149" s="136"/>
      <c r="X149" s="136"/>
      <c r="Y149" s="136"/>
      <c r="Z149" s="136"/>
      <c r="AA149" s="136"/>
      <c r="AB149" s="136"/>
      <c r="AC149" s="136"/>
      <c r="AD149" s="136"/>
      <c r="AE149" s="136"/>
      <c r="AF149" s="136"/>
      <c r="AJ149" s="136"/>
      <c r="AK149" s="136"/>
      <c r="AL149" s="136"/>
      <c r="AM149" s="136"/>
      <c r="AN149" s="136"/>
      <c r="AO149" s="136"/>
      <c r="AP149" s="136"/>
      <c r="AQ149" s="136"/>
      <c r="AR149" s="136"/>
      <c r="AS149" s="136"/>
      <c r="AT149" s="136"/>
      <c r="AU149" s="136"/>
      <c r="AY149" s="136"/>
      <c r="AZ149" s="136"/>
      <c r="BA149" s="136"/>
      <c r="BB149" s="136"/>
      <c r="BC149" s="136"/>
      <c r="BD149" s="136"/>
      <c r="BE149" s="136"/>
      <c r="BF149" s="136"/>
      <c r="BG149" s="136"/>
      <c r="BH149" s="136"/>
      <c r="BI149" s="136"/>
      <c r="BJ149" s="136"/>
      <c r="BN149" s="136"/>
      <c r="BO149" s="136"/>
      <c r="BP149" s="136"/>
      <c r="BQ149" s="136"/>
      <c r="BR149" s="136"/>
      <c r="BS149" s="136"/>
      <c r="BT149" s="136"/>
      <c r="BU149" s="136"/>
      <c r="BV149" s="136"/>
      <c r="BW149" s="136"/>
      <c r="BX149" s="136"/>
      <c r="BY149" s="136"/>
      <c r="CC149" s="136"/>
      <c r="CD149" s="136"/>
      <c r="CE149" s="136"/>
      <c r="CF149" s="136"/>
      <c r="CG149" s="136"/>
      <c r="CH149" s="136"/>
      <c r="CI149" s="136"/>
      <c r="CJ149" s="136"/>
      <c r="CK149" s="136"/>
      <c r="CL149" s="136"/>
      <c r="CM149" s="136"/>
      <c r="CN149" s="136"/>
    </row>
    <row r="150" spans="1:92" s="8" customFormat="1" x14ac:dyDescent="0.35">
      <c r="C150" s="17"/>
      <c r="D150" s="17"/>
      <c r="F150" s="136"/>
      <c r="G150" s="136"/>
      <c r="H150" s="136"/>
      <c r="I150" s="136"/>
      <c r="J150" s="136"/>
      <c r="K150" s="136"/>
      <c r="L150" s="136"/>
      <c r="M150" s="136"/>
      <c r="N150" s="136"/>
      <c r="O150" s="136"/>
      <c r="P150" s="136"/>
      <c r="Q150" s="136"/>
      <c r="R150" s="136"/>
      <c r="S150" s="136"/>
      <c r="T150" s="136"/>
      <c r="U150" s="136"/>
      <c r="V150" s="136"/>
      <c r="W150" s="136"/>
      <c r="X150" s="136"/>
      <c r="Y150" s="136"/>
      <c r="Z150" s="136"/>
      <c r="AA150" s="136"/>
      <c r="AB150" s="136"/>
      <c r="AC150" s="136"/>
      <c r="AD150" s="136"/>
      <c r="AE150" s="136"/>
      <c r="AF150" s="136"/>
      <c r="AJ150" s="136"/>
      <c r="AK150" s="136"/>
      <c r="AL150" s="136"/>
      <c r="AM150" s="136"/>
      <c r="AN150" s="136"/>
      <c r="AO150" s="136"/>
      <c r="AP150" s="136"/>
      <c r="AQ150" s="136"/>
      <c r="AR150" s="136"/>
      <c r="AS150" s="136"/>
      <c r="AT150" s="136"/>
      <c r="AU150" s="136"/>
      <c r="AY150" s="136"/>
      <c r="AZ150" s="136"/>
      <c r="BA150" s="136"/>
      <c r="BB150" s="136"/>
      <c r="BC150" s="136"/>
      <c r="BD150" s="136"/>
      <c r="BE150" s="136"/>
      <c r="BF150" s="136"/>
      <c r="BG150" s="136"/>
      <c r="BH150" s="136"/>
      <c r="BI150" s="136"/>
      <c r="BJ150" s="136"/>
      <c r="BN150" s="136"/>
      <c r="BO150" s="136"/>
      <c r="BP150" s="136"/>
      <c r="BQ150" s="136"/>
      <c r="BR150" s="136"/>
      <c r="BS150" s="136"/>
      <c r="BT150" s="136"/>
      <c r="BU150" s="136"/>
      <c r="BV150" s="136"/>
      <c r="BW150" s="136"/>
      <c r="BX150" s="136"/>
      <c r="BY150" s="136"/>
      <c r="CC150" s="136"/>
      <c r="CD150" s="136"/>
      <c r="CE150" s="136"/>
      <c r="CF150" s="136"/>
      <c r="CG150" s="136"/>
      <c r="CH150" s="136"/>
      <c r="CI150" s="136"/>
      <c r="CJ150" s="136"/>
      <c r="CK150" s="136"/>
      <c r="CL150" s="136"/>
      <c r="CM150" s="136"/>
      <c r="CN150" s="136"/>
    </row>
    <row r="151" spans="1:92" s="8" customFormat="1" x14ac:dyDescent="0.35">
      <c r="A151" s="8" t="s">
        <v>40</v>
      </c>
      <c r="C151" s="17"/>
      <c r="D151" s="17"/>
      <c r="F151" s="136">
        <v>500000</v>
      </c>
      <c r="G151" s="136">
        <f>F155</f>
        <v>500000</v>
      </c>
      <c r="H151" s="136">
        <f t="shared" ref="H151:Q151" si="940">G155</f>
        <v>500000</v>
      </c>
      <c r="I151" s="136">
        <f t="shared" si="940"/>
        <v>500000</v>
      </c>
      <c r="J151" s="136">
        <f t="shared" si="940"/>
        <v>500000</v>
      </c>
      <c r="K151" s="136">
        <f t="shared" si="940"/>
        <v>400000</v>
      </c>
      <c r="L151" s="136">
        <f t="shared" si="940"/>
        <v>400000</v>
      </c>
      <c r="M151" s="136">
        <f t="shared" si="940"/>
        <v>400000</v>
      </c>
      <c r="N151" s="136">
        <f t="shared" si="940"/>
        <v>400000</v>
      </c>
      <c r="O151" s="136">
        <f t="shared" si="940"/>
        <v>400000</v>
      </c>
      <c r="P151" s="136">
        <f t="shared" si="940"/>
        <v>400000</v>
      </c>
      <c r="Q151" s="136">
        <f t="shared" si="940"/>
        <v>300000</v>
      </c>
      <c r="R151" s="136"/>
      <c r="S151" s="136"/>
      <c r="T151" s="136"/>
      <c r="U151" s="136">
        <v>500000</v>
      </c>
      <c r="V151" s="136">
        <f>U155</f>
        <v>500000</v>
      </c>
      <c r="W151" s="136">
        <f t="shared" ref="W151:AF151" si="941">V155</f>
        <v>500000</v>
      </c>
      <c r="X151" s="136">
        <f t="shared" si="941"/>
        <v>500000</v>
      </c>
      <c r="Y151" s="136">
        <f t="shared" si="941"/>
        <v>500000</v>
      </c>
      <c r="Z151" s="136">
        <f t="shared" si="941"/>
        <v>400000</v>
      </c>
      <c r="AA151" s="136">
        <f t="shared" si="941"/>
        <v>400000</v>
      </c>
      <c r="AB151" s="136">
        <f t="shared" si="941"/>
        <v>400000</v>
      </c>
      <c r="AC151" s="136">
        <f t="shared" si="941"/>
        <v>400000</v>
      </c>
      <c r="AD151" s="136">
        <f t="shared" si="941"/>
        <v>400000</v>
      </c>
      <c r="AE151" s="136">
        <f t="shared" si="941"/>
        <v>400000</v>
      </c>
      <c r="AF151" s="136">
        <f t="shared" si="941"/>
        <v>300000</v>
      </c>
      <c r="AJ151" s="136">
        <v>500000</v>
      </c>
      <c r="AK151" s="136">
        <f>AJ155</f>
        <v>500000</v>
      </c>
      <c r="AL151" s="136">
        <f t="shared" ref="AL151:AU151" si="942">AK155</f>
        <v>500000</v>
      </c>
      <c r="AM151" s="136">
        <f t="shared" si="942"/>
        <v>500000</v>
      </c>
      <c r="AN151" s="136">
        <f t="shared" si="942"/>
        <v>500000</v>
      </c>
      <c r="AO151" s="136">
        <f t="shared" si="942"/>
        <v>400000</v>
      </c>
      <c r="AP151" s="136">
        <f t="shared" si="942"/>
        <v>400000</v>
      </c>
      <c r="AQ151" s="136">
        <f t="shared" si="942"/>
        <v>400000</v>
      </c>
      <c r="AR151" s="136">
        <f t="shared" si="942"/>
        <v>400000</v>
      </c>
      <c r="AS151" s="136">
        <f t="shared" si="942"/>
        <v>400000</v>
      </c>
      <c r="AT151" s="136">
        <f t="shared" si="942"/>
        <v>400000</v>
      </c>
      <c r="AU151" s="136">
        <f t="shared" si="942"/>
        <v>300000</v>
      </c>
      <c r="AY151" s="136">
        <v>500000</v>
      </c>
      <c r="AZ151" s="136">
        <f>AY155</f>
        <v>500000</v>
      </c>
      <c r="BA151" s="136">
        <f t="shared" ref="BA151:BJ151" si="943">AZ155</f>
        <v>500000</v>
      </c>
      <c r="BB151" s="136">
        <f t="shared" si="943"/>
        <v>500000</v>
      </c>
      <c r="BC151" s="136">
        <f t="shared" si="943"/>
        <v>500000</v>
      </c>
      <c r="BD151" s="136">
        <f t="shared" si="943"/>
        <v>400000</v>
      </c>
      <c r="BE151" s="136">
        <f t="shared" si="943"/>
        <v>400000</v>
      </c>
      <c r="BF151" s="136">
        <f t="shared" si="943"/>
        <v>400000</v>
      </c>
      <c r="BG151" s="136">
        <f t="shared" si="943"/>
        <v>400000</v>
      </c>
      <c r="BH151" s="136">
        <f t="shared" si="943"/>
        <v>400000</v>
      </c>
      <c r="BI151" s="136">
        <f t="shared" si="943"/>
        <v>400000</v>
      </c>
      <c r="BJ151" s="136">
        <f t="shared" si="943"/>
        <v>300000</v>
      </c>
      <c r="BN151" s="136">
        <v>500000</v>
      </c>
      <c r="BO151" s="136">
        <f>BN155</f>
        <v>500000</v>
      </c>
      <c r="BP151" s="136">
        <f t="shared" ref="BP151:BY151" si="944">BO155</f>
        <v>500000</v>
      </c>
      <c r="BQ151" s="136">
        <f t="shared" si="944"/>
        <v>500000</v>
      </c>
      <c r="BR151" s="136">
        <f t="shared" si="944"/>
        <v>500000</v>
      </c>
      <c r="BS151" s="136">
        <f t="shared" si="944"/>
        <v>400000</v>
      </c>
      <c r="BT151" s="136">
        <f t="shared" si="944"/>
        <v>400000</v>
      </c>
      <c r="BU151" s="136">
        <f t="shared" si="944"/>
        <v>400000</v>
      </c>
      <c r="BV151" s="136">
        <f t="shared" si="944"/>
        <v>400000</v>
      </c>
      <c r="BW151" s="136">
        <f t="shared" si="944"/>
        <v>400000</v>
      </c>
      <c r="BX151" s="136">
        <f t="shared" si="944"/>
        <v>400000</v>
      </c>
      <c r="BY151" s="136">
        <f t="shared" si="944"/>
        <v>300000</v>
      </c>
      <c r="CC151" s="136">
        <v>500000</v>
      </c>
      <c r="CD151" s="136">
        <f>CC155</f>
        <v>500000</v>
      </c>
      <c r="CE151" s="136">
        <f t="shared" ref="CE151:CN151" si="945">CD155</f>
        <v>500000</v>
      </c>
      <c r="CF151" s="136">
        <f t="shared" si="945"/>
        <v>500000</v>
      </c>
      <c r="CG151" s="136">
        <f t="shared" si="945"/>
        <v>500000</v>
      </c>
      <c r="CH151" s="136">
        <f t="shared" si="945"/>
        <v>400000</v>
      </c>
      <c r="CI151" s="136">
        <f t="shared" si="945"/>
        <v>400000</v>
      </c>
      <c r="CJ151" s="136">
        <f t="shared" si="945"/>
        <v>400000</v>
      </c>
      <c r="CK151" s="136">
        <f t="shared" si="945"/>
        <v>400000</v>
      </c>
      <c r="CL151" s="136">
        <f t="shared" si="945"/>
        <v>400000</v>
      </c>
      <c r="CM151" s="136">
        <f t="shared" si="945"/>
        <v>400000</v>
      </c>
      <c r="CN151" s="136">
        <f t="shared" si="945"/>
        <v>300000</v>
      </c>
    </row>
    <row r="152" spans="1:92" s="8" customFormat="1" x14ac:dyDescent="0.35">
      <c r="A152" s="8" t="s">
        <v>56</v>
      </c>
      <c r="C152" s="17"/>
      <c r="D152" s="17"/>
      <c r="F152" s="136">
        <v>0</v>
      </c>
      <c r="G152" s="136">
        <v>0</v>
      </c>
      <c r="H152" s="136">
        <v>0</v>
      </c>
      <c r="I152" s="136">
        <v>0</v>
      </c>
      <c r="J152" s="136">
        <v>0</v>
      </c>
      <c r="K152" s="136">
        <v>0</v>
      </c>
      <c r="L152" s="136">
        <v>0</v>
      </c>
      <c r="M152" s="136">
        <v>0</v>
      </c>
      <c r="N152" s="136">
        <v>0</v>
      </c>
      <c r="O152" s="136">
        <v>0</v>
      </c>
      <c r="P152" s="136">
        <v>0</v>
      </c>
      <c r="Q152" s="136">
        <v>0</v>
      </c>
      <c r="R152" s="136"/>
      <c r="S152" s="136"/>
      <c r="T152" s="136"/>
      <c r="U152" s="136">
        <v>0</v>
      </c>
      <c r="V152" s="136">
        <v>0</v>
      </c>
      <c r="W152" s="136">
        <v>0</v>
      </c>
      <c r="X152" s="136">
        <v>0</v>
      </c>
      <c r="Y152" s="136">
        <v>0</v>
      </c>
      <c r="Z152" s="136">
        <v>0</v>
      </c>
      <c r="AA152" s="136">
        <v>0</v>
      </c>
      <c r="AB152" s="136">
        <v>0</v>
      </c>
      <c r="AC152" s="136">
        <v>0</v>
      </c>
      <c r="AD152" s="136">
        <v>0</v>
      </c>
      <c r="AE152" s="136">
        <v>0</v>
      </c>
      <c r="AF152" s="136">
        <v>0</v>
      </c>
      <c r="AJ152" s="136">
        <v>0</v>
      </c>
      <c r="AK152" s="136">
        <v>0</v>
      </c>
      <c r="AL152" s="136">
        <v>0</v>
      </c>
      <c r="AM152" s="136">
        <v>0</v>
      </c>
      <c r="AN152" s="136">
        <v>0</v>
      </c>
      <c r="AO152" s="136">
        <v>0</v>
      </c>
      <c r="AP152" s="136">
        <v>0</v>
      </c>
      <c r="AQ152" s="136">
        <v>0</v>
      </c>
      <c r="AR152" s="136">
        <v>0</v>
      </c>
      <c r="AS152" s="136">
        <v>0</v>
      </c>
      <c r="AT152" s="136">
        <v>0</v>
      </c>
      <c r="AU152" s="136">
        <v>0</v>
      </c>
      <c r="AY152" s="136">
        <v>0</v>
      </c>
      <c r="AZ152" s="136">
        <v>0</v>
      </c>
      <c r="BA152" s="136">
        <v>0</v>
      </c>
      <c r="BB152" s="136">
        <v>0</v>
      </c>
      <c r="BC152" s="136">
        <v>0</v>
      </c>
      <c r="BD152" s="136">
        <v>0</v>
      </c>
      <c r="BE152" s="136">
        <v>0</v>
      </c>
      <c r="BF152" s="136">
        <v>0</v>
      </c>
      <c r="BG152" s="136">
        <v>0</v>
      </c>
      <c r="BH152" s="136">
        <v>0</v>
      </c>
      <c r="BI152" s="136">
        <v>0</v>
      </c>
      <c r="BJ152" s="136">
        <v>0</v>
      </c>
      <c r="BN152" s="136">
        <v>0</v>
      </c>
      <c r="BO152" s="136">
        <v>0</v>
      </c>
      <c r="BP152" s="136">
        <v>0</v>
      </c>
      <c r="BQ152" s="136">
        <v>0</v>
      </c>
      <c r="BR152" s="136">
        <v>0</v>
      </c>
      <c r="BS152" s="136">
        <v>0</v>
      </c>
      <c r="BT152" s="136">
        <v>0</v>
      </c>
      <c r="BU152" s="136">
        <v>0</v>
      </c>
      <c r="BV152" s="136">
        <v>0</v>
      </c>
      <c r="BW152" s="136">
        <v>0</v>
      </c>
      <c r="BX152" s="136">
        <v>0</v>
      </c>
      <c r="BY152" s="136">
        <v>0</v>
      </c>
      <c r="CC152" s="136">
        <v>0</v>
      </c>
      <c r="CD152" s="136">
        <v>0</v>
      </c>
      <c r="CE152" s="136">
        <v>0</v>
      </c>
      <c r="CF152" s="136">
        <v>0</v>
      </c>
      <c r="CG152" s="136">
        <v>0</v>
      </c>
      <c r="CH152" s="136">
        <v>0</v>
      </c>
      <c r="CI152" s="136">
        <v>0</v>
      </c>
      <c r="CJ152" s="136">
        <v>0</v>
      </c>
      <c r="CK152" s="136">
        <v>0</v>
      </c>
      <c r="CL152" s="136">
        <v>0</v>
      </c>
      <c r="CM152" s="136">
        <v>0</v>
      </c>
      <c r="CN152" s="136">
        <v>0</v>
      </c>
    </row>
    <row r="153" spans="1:92" s="11" customFormat="1" x14ac:dyDescent="0.35">
      <c r="A153" s="11" t="s">
        <v>57</v>
      </c>
      <c r="C153" s="120"/>
      <c r="D153" s="120"/>
      <c r="F153" s="155">
        <v>0</v>
      </c>
      <c r="G153" s="155">
        <v>0</v>
      </c>
      <c r="H153" s="155">
        <v>0</v>
      </c>
      <c r="I153" s="155">
        <v>0</v>
      </c>
      <c r="J153" s="155">
        <v>-100000</v>
      </c>
      <c r="K153" s="155">
        <v>0</v>
      </c>
      <c r="L153" s="155">
        <v>0</v>
      </c>
      <c r="M153" s="155">
        <v>0</v>
      </c>
      <c r="N153" s="155">
        <v>0</v>
      </c>
      <c r="O153" s="155">
        <v>0</v>
      </c>
      <c r="P153" s="155">
        <v>-100000</v>
      </c>
      <c r="Q153" s="155">
        <v>0</v>
      </c>
      <c r="R153" s="155"/>
      <c r="S153" s="155"/>
      <c r="T153" s="155"/>
      <c r="U153" s="155">
        <v>0</v>
      </c>
      <c r="V153" s="155">
        <v>0</v>
      </c>
      <c r="W153" s="155">
        <v>0</v>
      </c>
      <c r="X153" s="155">
        <v>0</v>
      </c>
      <c r="Y153" s="155">
        <v>-100000</v>
      </c>
      <c r="Z153" s="155">
        <v>0</v>
      </c>
      <c r="AA153" s="155">
        <v>0</v>
      </c>
      <c r="AB153" s="155">
        <v>0</v>
      </c>
      <c r="AC153" s="155">
        <v>0</v>
      </c>
      <c r="AD153" s="155">
        <v>0</v>
      </c>
      <c r="AE153" s="155">
        <v>-100000</v>
      </c>
      <c r="AF153" s="155">
        <v>0</v>
      </c>
      <c r="AJ153" s="155">
        <v>0</v>
      </c>
      <c r="AK153" s="155">
        <v>0</v>
      </c>
      <c r="AL153" s="155">
        <v>0</v>
      </c>
      <c r="AM153" s="155">
        <v>0</v>
      </c>
      <c r="AN153" s="155">
        <v>-100000</v>
      </c>
      <c r="AO153" s="155">
        <v>0</v>
      </c>
      <c r="AP153" s="155">
        <v>0</v>
      </c>
      <c r="AQ153" s="155">
        <v>0</v>
      </c>
      <c r="AR153" s="155">
        <v>0</v>
      </c>
      <c r="AS153" s="155">
        <v>0</v>
      </c>
      <c r="AT153" s="155">
        <v>-100000</v>
      </c>
      <c r="AU153" s="155">
        <v>0</v>
      </c>
      <c r="AY153" s="155">
        <v>0</v>
      </c>
      <c r="AZ153" s="155">
        <v>0</v>
      </c>
      <c r="BA153" s="155">
        <v>0</v>
      </c>
      <c r="BB153" s="155">
        <v>0</v>
      </c>
      <c r="BC153" s="155">
        <v>-100000</v>
      </c>
      <c r="BD153" s="155">
        <v>0</v>
      </c>
      <c r="BE153" s="155">
        <v>0</v>
      </c>
      <c r="BF153" s="155">
        <v>0</v>
      </c>
      <c r="BG153" s="155">
        <v>0</v>
      </c>
      <c r="BH153" s="155">
        <v>0</v>
      </c>
      <c r="BI153" s="155">
        <v>-100000</v>
      </c>
      <c r="BJ153" s="155">
        <v>0</v>
      </c>
      <c r="BN153" s="155">
        <v>0</v>
      </c>
      <c r="BO153" s="155">
        <v>0</v>
      </c>
      <c r="BP153" s="155">
        <v>0</v>
      </c>
      <c r="BQ153" s="155">
        <v>0</v>
      </c>
      <c r="BR153" s="155">
        <v>-100000</v>
      </c>
      <c r="BS153" s="155">
        <v>0</v>
      </c>
      <c r="BT153" s="155">
        <v>0</v>
      </c>
      <c r="BU153" s="155">
        <v>0</v>
      </c>
      <c r="BV153" s="155">
        <v>0</v>
      </c>
      <c r="BW153" s="155">
        <v>0</v>
      </c>
      <c r="BX153" s="155">
        <v>-100000</v>
      </c>
      <c r="BY153" s="155">
        <v>0</v>
      </c>
      <c r="CC153" s="155">
        <v>0</v>
      </c>
      <c r="CD153" s="155">
        <v>0</v>
      </c>
      <c r="CE153" s="155">
        <v>0</v>
      </c>
      <c r="CF153" s="155">
        <v>0</v>
      </c>
      <c r="CG153" s="155">
        <v>-100000</v>
      </c>
      <c r="CH153" s="155">
        <v>0</v>
      </c>
      <c r="CI153" s="155">
        <v>0</v>
      </c>
      <c r="CJ153" s="155">
        <v>0</v>
      </c>
      <c r="CK153" s="155">
        <v>0</v>
      </c>
      <c r="CL153" s="155">
        <v>0</v>
      </c>
      <c r="CM153" s="155">
        <v>-100000</v>
      </c>
      <c r="CN153" s="155">
        <v>0</v>
      </c>
    </row>
    <row r="154" spans="1:92" s="8" customFormat="1" x14ac:dyDescent="0.35">
      <c r="C154" s="17"/>
      <c r="D154" s="17"/>
      <c r="F154" s="136"/>
      <c r="G154" s="136"/>
      <c r="H154" s="136"/>
      <c r="I154" s="136"/>
      <c r="J154" s="136"/>
      <c r="K154" s="136"/>
      <c r="L154" s="136"/>
      <c r="M154" s="136"/>
      <c r="N154" s="136"/>
      <c r="O154" s="136"/>
      <c r="P154" s="136"/>
      <c r="Q154" s="136"/>
      <c r="R154" s="136"/>
      <c r="S154" s="136"/>
      <c r="T154" s="136"/>
      <c r="U154" s="136"/>
      <c r="V154" s="136"/>
      <c r="W154" s="136"/>
      <c r="X154" s="136"/>
      <c r="Y154" s="136"/>
      <c r="Z154" s="136"/>
      <c r="AA154" s="136"/>
      <c r="AB154" s="136"/>
      <c r="AC154" s="136"/>
      <c r="AD154" s="136"/>
      <c r="AE154" s="136"/>
      <c r="AF154" s="136"/>
      <c r="AJ154" s="136"/>
      <c r="AK154" s="136"/>
      <c r="AL154" s="136"/>
      <c r="AM154" s="136"/>
      <c r="AN154" s="136"/>
      <c r="AO154" s="136"/>
      <c r="AP154" s="136"/>
      <c r="AQ154" s="136"/>
      <c r="AR154" s="136"/>
      <c r="AS154" s="136"/>
      <c r="AT154" s="136"/>
      <c r="AU154" s="136"/>
      <c r="AY154" s="136"/>
      <c r="AZ154" s="136"/>
      <c r="BA154" s="136"/>
      <c r="BB154" s="136"/>
      <c r="BC154" s="136"/>
      <c r="BD154" s="136"/>
      <c r="BE154" s="136"/>
      <c r="BF154" s="136"/>
      <c r="BG154" s="136"/>
      <c r="BH154" s="136"/>
      <c r="BI154" s="136"/>
      <c r="BJ154" s="136"/>
      <c r="BN154" s="136"/>
      <c r="BO154" s="136"/>
      <c r="BP154" s="136"/>
      <c r="BQ154" s="136"/>
      <c r="BR154" s="136"/>
      <c r="BS154" s="136"/>
      <c r="BT154" s="136"/>
      <c r="BU154" s="136"/>
      <c r="BV154" s="136"/>
      <c r="BW154" s="136"/>
      <c r="BX154" s="136"/>
      <c r="BY154" s="136"/>
      <c r="CC154" s="136"/>
      <c r="CD154" s="136"/>
      <c r="CE154" s="136"/>
      <c r="CF154" s="136"/>
      <c r="CG154" s="136"/>
      <c r="CH154" s="136"/>
      <c r="CI154" s="136"/>
      <c r="CJ154" s="136"/>
      <c r="CK154" s="136"/>
      <c r="CL154" s="136"/>
      <c r="CM154" s="136"/>
      <c r="CN154" s="136"/>
    </row>
    <row r="155" spans="1:92" s="15" customFormat="1" thickBot="1" x14ac:dyDescent="0.35">
      <c r="A155" s="15" t="s">
        <v>47</v>
      </c>
      <c r="C155" s="79">
        <v>100000</v>
      </c>
      <c r="D155" s="79">
        <f>200000+300000</f>
        <v>500000</v>
      </c>
      <c r="F155" s="156">
        <f>SUM(F151:F154)</f>
        <v>500000</v>
      </c>
      <c r="G155" s="156">
        <f t="shared" ref="G155:Q155" si="946">SUM(G151:G154)</f>
        <v>500000</v>
      </c>
      <c r="H155" s="156">
        <f t="shared" si="946"/>
        <v>500000</v>
      </c>
      <c r="I155" s="156">
        <f t="shared" si="946"/>
        <v>500000</v>
      </c>
      <c r="J155" s="156">
        <f t="shared" si="946"/>
        <v>400000</v>
      </c>
      <c r="K155" s="156">
        <f t="shared" si="946"/>
        <v>400000</v>
      </c>
      <c r="L155" s="156">
        <f t="shared" si="946"/>
        <v>400000</v>
      </c>
      <c r="M155" s="156">
        <f t="shared" si="946"/>
        <v>400000</v>
      </c>
      <c r="N155" s="156">
        <f t="shared" si="946"/>
        <v>400000</v>
      </c>
      <c r="O155" s="156">
        <f t="shared" si="946"/>
        <v>400000</v>
      </c>
      <c r="P155" s="156">
        <f t="shared" si="946"/>
        <v>300000</v>
      </c>
      <c r="Q155" s="156">
        <f t="shared" si="946"/>
        <v>300000</v>
      </c>
      <c r="R155" s="156"/>
      <c r="S155" s="156"/>
      <c r="T155" s="156"/>
      <c r="U155" s="156">
        <f>SUM(U151:U154)</f>
        <v>500000</v>
      </c>
      <c r="V155" s="156">
        <f t="shared" ref="V155" si="947">SUM(V151:V154)</f>
        <v>500000</v>
      </c>
      <c r="W155" s="156">
        <f t="shared" ref="W155" si="948">SUM(W151:W154)</f>
        <v>500000</v>
      </c>
      <c r="X155" s="156">
        <f t="shared" ref="X155" si="949">SUM(X151:X154)</f>
        <v>500000</v>
      </c>
      <c r="Y155" s="156">
        <f t="shared" ref="Y155" si="950">SUM(Y151:Y154)</f>
        <v>400000</v>
      </c>
      <c r="Z155" s="156">
        <f t="shared" ref="Z155" si="951">SUM(Z151:Z154)</f>
        <v>400000</v>
      </c>
      <c r="AA155" s="156">
        <f t="shared" ref="AA155" si="952">SUM(AA151:AA154)</f>
        <v>400000</v>
      </c>
      <c r="AB155" s="156">
        <f t="shared" ref="AB155" si="953">SUM(AB151:AB154)</f>
        <v>400000</v>
      </c>
      <c r="AC155" s="156">
        <f t="shared" ref="AC155" si="954">SUM(AC151:AC154)</f>
        <v>400000</v>
      </c>
      <c r="AD155" s="156">
        <f t="shared" ref="AD155" si="955">SUM(AD151:AD154)</f>
        <v>400000</v>
      </c>
      <c r="AE155" s="156">
        <f t="shared" ref="AE155" si="956">SUM(AE151:AE154)</f>
        <v>300000</v>
      </c>
      <c r="AF155" s="156">
        <f t="shared" ref="AF155" si="957">SUM(AF151:AF154)</f>
        <v>300000</v>
      </c>
      <c r="AJ155" s="156">
        <f>SUM(AJ151:AJ154)</f>
        <v>500000</v>
      </c>
      <c r="AK155" s="156">
        <f t="shared" ref="AK155" si="958">SUM(AK151:AK154)</f>
        <v>500000</v>
      </c>
      <c r="AL155" s="156">
        <f t="shared" ref="AL155" si="959">SUM(AL151:AL154)</f>
        <v>500000</v>
      </c>
      <c r="AM155" s="156">
        <f t="shared" ref="AM155" si="960">SUM(AM151:AM154)</f>
        <v>500000</v>
      </c>
      <c r="AN155" s="156">
        <f t="shared" ref="AN155" si="961">SUM(AN151:AN154)</f>
        <v>400000</v>
      </c>
      <c r="AO155" s="156">
        <f t="shared" ref="AO155" si="962">SUM(AO151:AO154)</f>
        <v>400000</v>
      </c>
      <c r="AP155" s="156">
        <f t="shared" ref="AP155" si="963">SUM(AP151:AP154)</f>
        <v>400000</v>
      </c>
      <c r="AQ155" s="156">
        <f t="shared" ref="AQ155" si="964">SUM(AQ151:AQ154)</f>
        <v>400000</v>
      </c>
      <c r="AR155" s="156">
        <f t="shared" ref="AR155" si="965">SUM(AR151:AR154)</f>
        <v>400000</v>
      </c>
      <c r="AS155" s="156">
        <f t="shared" ref="AS155" si="966">SUM(AS151:AS154)</f>
        <v>400000</v>
      </c>
      <c r="AT155" s="156">
        <f t="shared" ref="AT155" si="967">SUM(AT151:AT154)</f>
        <v>300000</v>
      </c>
      <c r="AU155" s="156">
        <f t="shared" ref="AU155" si="968">SUM(AU151:AU154)</f>
        <v>300000</v>
      </c>
      <c r="AY155" s="156">
        <f>SUM(AY151:AY154)</f>
        <v>500000</v>
      </c>
      <c r="AZ155" s="156">
        <f t="shared" ref="AZ155" si="969">SUM(AZ151:AZ154)</f>
        <v>500000</v>
      </c>
      <c r="BA155" s="156">
        <f t="shared" ref="BA155" si="970">SUM(BA151:BA154)</f>
        <v>500000</v>
      </c>
      <c r="BB155" s="156">
        <f t="shared" ref="BB155" si="971">SUM(BB151:BB154)</f>
        <v>500000</v>
      </c>
      <c r="BC155" s="156">
        <f t="shared" ref="BC155" si="972">SUM(BC151:BC154)</f>
        <v>400000</v>
      </c>
      <c r="BD155" s="156">
        <f t="shared" ref="BD155" si="973">SUM(BD151:BD154)</f>
        <v>400000</v>
      </c>
      <c r="BE155" s="156">
        <f t="shared" ref="BE155" si="974">SUM(BE151:BE154)</f>
        <v>400000</v>
      </c>
      <c r="BF155" s="156">
        <f t="shared" ref="BF155" si="975">SUM(BF151:BF154)</f>
        <v>400000</v>
      </c>
      <c r="BG155" s="156">
        <f t="shared" ref="BG155" si="976">SUM(BG151:BG154)</f>
        <v>400000</v>
      </c>
      <c r="BH155" s="156">
        <f t="shared" ref="BH155" si="977">SUM(BH151:BH154)</f>
        <v>400000</v>
      </c>
      <c r="BI155" s="156">
        <f t="shared" ref="BI155" si="978">SUM(BI151:BI154)</f>
        <v>300000</v>
      </c>
      <c r="BJ155" s="156">
        <f t="shared" ref="BJ155" si="979">SUM(BJ151:BJ154)</f>
        <v>300000</v>
      </c>
      <c r="BN155" s="156">
        <f>SUM(BN151:BN154)</f>
        <v>500000</v>
      </c>
      <c r="BO155" s="156">
        <f t="shared" ref="BO155" si="980">SUM(BO151:BO154)</f>
        <v>500000</v>
      </c>
      <c r="BP155" s="156">
        <f t="shared" ref="BP155" si="981">SUM(BP151:BP154)</f>
        <v>500000</v>
      </c>
      <c r="BQ155" s="156">
        <f t="shared" ref="BQ155" si="982">SUM(BQ151:BQ154)</f>
        <v>500000</v>
      </c>
      <c r="BR155" s="156">
        <f t="shared" ref="BR155" si="983">SUM(BR151:BR154)</f>
        <v>400000</v>
      </c>
      <c r="BS155" s="156">
        <f t="shared" ref="BS155" si="984">SUM(BS151:BS154)</f>
        <v>400000</v>
      </c>
      <c r="BT155" s="156">
        <f t="shared" ref="BT155" si="985">SUM(BT151:BT154)</f>
        <v>400000</v>
      </c>
      <c r="BU155" s="156">
        <f t="shared" ref="BU155" si="986">SUM(BU151:BU154)</f>
        <v>400000</v>
      </c>
      <c r="BV155" s="156">
        <f t="shared" ref="BV155" si="987">SUM(BV151:BV154)</f>
        <v>400000</v>
      </c>
      <c r="BW155" s="156">
        <f t="shared" ref="BW155" si="988">SUM(BW151:BW154)</f>
        <v>400000</v>
      </c>
      <c r="BX155" s="156">
        <f t="shared" ref="BX155" si="989">SUM(BX151:BX154)</f>
        <v>300000</v>
      </c>
      <c r="BY155" s="156">
        <f t="shared" ref="BY155" si="990">SUM(BY151:BY154)</f>
        <v>300000</v>
      </c>
      <c r="CC155" s="156">
        <f>SUM(CC151:CC154)</f>
        <v>500000</v>
      </c>
      <c r="CD155" s="156">
        <f t="shared" ref="CD155" si="991">SUM(CD151:CD154)</f>
        <v>500000</v>
      </c>
      <c r="CE155" s="156">
        <f t="shared" ref="CE155" si="992">SUM(CE151:CE154)</f>
        <v>500000</v>
      </c>
      <c r="CF155" s="156">
        <f t="shared" ref="CF155" si="993">SUM(CF151:CF154)</f>
        <v>500000</v>
      </c>
      <c r="CG155" s="156">
        <f t="shared" ref="CG155" si="994">SUM(CG151:CG154)</f>
        <v>400000</v>
      </c>
      <c r="CH155" s="156">
        <f t="shared" ref="CH155" si="995">SUM(CH151:CH154)</f>
        <v>400000</v>
      </c>
      <c r="CI155" s="156">
        <f t="shared" ref="CI155" si="996">SUM(CI151:CI154)</f>
        <v>400000</v>
      </c>
      <c r="CJ155" s="156">
        <f t="shared" ref="CJ155" si="997">SUM(CJ151:CJ154)</f>
        <v>400000</v>
      </c>
      <c r="CK155" s="156">
        <f t="shared" ref="CK155" si="998">SUM(CK151:CK154)</f>
        <v>400000</v>
      </c>
      <c r="CL155" s="156">
        <f t="shared" ref="CL155" si="999">SUM(CL151:CL154)</f>
        <v>400000</v>
      </c>
      <c r="CM155" s="156">
        <f t="shared" ref="CM155" si="1000">SUM(CM151:CM154)</f>
        <v>300000</v>
      </c>
      <c r="CN155" s="156">
        <f t="shared" ref="CN155" si="1001">SUM(CN151:CN154)</f>
        <v>300000</v>
      </c>
    </row>
    <row r="156" spans="1:92" s="9" customFormat="1" ht="15" x14ac:dyDescent="0.3">
      <c r="C156" s="203"/>
      <c r="D156" s="203"/>
      <c r="F156" s="157"/>
      <c r="G156" s="157"/>
      <c r="H156" s="157"/>
      <c r="I156" s="157"/>
      <c r="J156" s="157"/>
      <c r="K156" s="157"/>
      <c r="L156" s="157"/>
      <c r="M156" s="157"/>
      <c r="N156" s="157"/>
      <c r="O156" s="157"/>
      <c r="P156" s="157"/>
      <c r="Q156" s="157"/>
      <c r="R156" s="157"/>
      <c r="S156" s="157"/>
      <c r="T156" s="157"/>
      <c r="U156" s="157"/>
      <c r="V156" s="157"/>
      <c r="W156" s="157"/>
      <c r="X156" s="157"/>
      <c r="Y156" s="157"/>
      <c r="Z156" s="157"/>
      <c r="AA156" s="157"/>
      <c r="AB156" s="157"/>
      <c r="AC156" s="157"/>
      <c r="AD156" s="157"/>
      <c r="AE156" s="157"/>
      <c r="AF156" s="157"/>
      <c r="AJ156" s="157"/>
      <c r="AK156" s="157"/>
      <c r="AL156" s="157"/>
      <c r="AM156" s="157"/>
      <c r="AN156" s="157"/>
      <c r="AO156" s="157"/>
      <c r="AP156" s="157"/>
      <c r="AQ156" s="157"/>
      <c r="AR156" s="157"/>
      <c r="AS156" s="157"/>
      <c r="AT156" s="157"/>
      <c r="AU156" s="157"/>
      <c r="AY156" s="157"/>
      <c r="AZ156" s="157"/>
      <c r="BA156" s="157"/>
      <c r="BB156" s="157"/>
      <c r="BC156" s="157"/>
      <c r="BD156" s="157"/>
      <c r="BE156" s="157"/>
      <c r="BF156" s="157"/>
      <c r="BG156" s="157"/>
      <c r="BH156" s="157"/>
      <c r="BI156" s="157"/>
      <c r="BJ156" s="157"/>
      <c r="BN156" s="157"/>
      <c r="BO156" s="157"/>
      <c r="BP156" s="157"/>
      <c r="BQ156" s="157"/>
      <c r="BR156" s="157"/>
      <c r="BS156" s="157"/>
      <c r="BT156" s="157"/>
      <c r="BU156" s="157"/>
      <c r="BV156" s="157"/>
      <c r="BW156" s="157"/>
      <c r="BX156" s="157"/>
      <c r="BY156" s="157"/>
      <c r="CC156" s="157"/>
      <c r="CD156" s="157"/>
      <c r="CE156" s="157"/>
      <c r="CF156" s="157"/>
      <c r="CG156" s="157"/>
      <c r="CH156" s="157"/>
      <c r="CI156" s="157"/>
      <c r="CJ156" s="157"/>
      <c r="CK156" s="157"/>
      <c r="CL156" s="157"/>
      <c r="CM156" s="157"/>
      <c r="CN156" s="157"/>
    </row>
    <row r="157" spans="1:92" s="8" customFormat="1" x14ac:dyDescent="0.35">
      <c r="C157" s="17"/>
      <c r="D157" s="17"/>
      <c r="F157" s="136"/>
      <c r="G157" s="136"/>
      <c r="H157" s="136"/>
      <c r="I157" s="136"/>
      <c r="J157" s="136"/>
      <c r="K157" s="136"/>
      <c r="L157" s="136"/>
      <c r="M157" s="136"/>
      <c r="N157" s="136"/>
      <c r="O157" s="136"/>
      <c r="P157" s="136"/>
      <c r="Q157" s="136"/>
      <c r="R157" s="136"/>
      <c r="S157" s="136"/>
      <c r="T157" s="136"/>
      <c r="U157" s="136"/>
      <c r="V157" s="136"/>
      <c r="W157" s="136"/>
      <c r="X157" s="136"/>
      <c r="Y157" s="136"/>
      <c r="Z157" s="136"/>
      <c r="AA157" s="136"/>
      <c r="AB157" s="136"/>
      <c r="AC157" s="136"/>
      <c r="AD157" s="136"/>
      <c r="AE157" s="136"/>
      <c r="AF157" s="136"/>
      <c r="AJ157" s="136"/>
      <c r="AK157" s="136"/>
      <c r="AL157" s="136"/>
      <c r="AM157" s="136"/>
      <c r="AN157" s="136"/>
      <c r="AO157" s="136"/>
      <c r="AP157" s="136"/>
      <c r="AQ157" s="136"/>
      <c r="AR157" s="136"/>
      <c r="AS157" s="136"/>
      <c r="AT157" s="136"/>
      <c r="AU157" s="136"/>
      <c r="AY157" s="136"/>
      <c r="AZ157" s="136"/>
      <c r="BA157" s="136"/>
      <c r="BB157" s="136"/>
      <c r="BC157" s="136"/>
      <c r="BD157" s="136"/>
      <c r="BE157" s="136"/>
      <c r="BF157" s="136"/>
      <c r="BG157" s="136"/>
      <c r="BH157" s="136"/>
      <c r="BI157" s="136"/>
      <c r="BJ157" s="136"/>
      <c r="BN157" s="136"/>
      <c r="BO157" s="136"/>
      <c r="BP157" s="136"/>
      <c r="BQ157" s="136"/>
      <c r="BR157" s="136"/>
      <c r="BS157" s="136"/>
      <c r="BT157" s="136"/>
      <c r="BU157" s="136"/>
      <c r="BV157" s="136"/>
      <c r="BW157" s="136"/>
      <c r="BX157" s="136"/>
      <c r="BY157" s="136"/>
      <c r="CC157" s="136"/>
      <c r="CD157" s="136"/>
      <c r="CE157" s="136"/>
      <c r="CF157" s="136"/>
      <c r="CG157" s="136"/>
      <c r="CH157" s="136"/>
      <c r="CI157" s="136"/>
      <c r="CJ157" s="136"/>
      <c r="CK157" s="136"/>
      <c r="CL157" s="136"/>
      <c r="CM157" s="136"/>
      <c r="CN157" s="136"/>
    </row>
    <row r="158" spans="1:92" s="8" customFormat="1" x14ac:dyDescent="0.35">
      <c r="A158" s="13" t="s">
        <v>160</v>
      </c>
      <c r="B158" s="13"/>
      <c r="C158" s="220"/>
      <c r="D158" s="220"/>
      <c r="E158" s="13"/>
      <c r="F158" s="136"/>
      <c r="G158" s="136"/>
      <c r="H158" s="136"/>
      <c r="I158" s="136"/>
      <c r="J158" s="136"/>
      <c r="K158" s="136"/>
      <c r="L158" s="136"/>
      <c r="M158" s="136"/>
      <c r="N158" s="136"/>
      <c r="O158" s="136"/>
      <c r="P158" s="136"/>
      <c r="Q158" s="136"/>
      <c r="R158" s="136"/>
      <c r="S158" s="136"/>
      <c r="T158" s="136"/>
      <c r="U158" s="136"/>
      <c r="V158" s="136"/>
      <c r="W158" s="136"/>
      <c r="X158" s="136"/>
      <c r="Y158" s="136"/>
      <c r="Z158" s="136"/>
      <c r="AA158" s="136"/>
      <c r="AB158" s="136"/>
      <c r="AC158" s="136"/>
      <c r="AD158" s="136"/>
      <c r="AE158" s="136"/>
      <c r="AF158" s="136"/>
      <c r="AJ158" s="136"/>
      <c r="AK158" s="136"/>
      <c r="AL158" s="136"/>
      <c r="AM158" s="136"/>
      <c r="AN158" s="136"/>
      <c r="AO158" s="136"/>
      <c r="AP158" s="136"/>
      <c r="AQ158" s="136"/>
      <c r="AR158" s="136"/>
      <c r="AS158" s="136"/>
      <c r="AT158" s="136"/>
      <c r="AU158" s="136"/>
      <c r="AY158" s="136"/>
      <c r="AZ158" s="136"/>
      <c r="BA158" s="136"/>
      <c r="BB158" s="136"/>
      <c r="BC158" s="136"/>
      <c r="BD158" s="136"/>
      <c r="BE158" s="136"/>
      <c r="BF158" s="136"/>
      <c r="BG158" s="136"/>
      <c r="BH158" s="136"/>
      <c r="BI158" s="136"/>
      <c r="BJ158" s="136"/>
      <c r="BN158" s="136"/>
      <c r="BO158" s="136"/>
      <c r="BP158" s="136"/>
      <c r="BQ158" s="136"/>
      <c r="BR158" s="136"/>
      <c r="BS158" s="136"/>
      <c r="BT158" s="136"/>
      <c r="BU158" s="136"/>
      <c r="BV158" s="136"/>
      <c r="BW158" s="136"/>
      <c r="BX158" s="136"/>
      <c r="BY158" s="136"/>
      <c r="CC158" s="136"/>
      <c r="CD158" s="136"/>
      <c r="CE158" s="136"/>
      <c r="CF158" s="136"/>
      <c r="CG158" s="136"/>
      <c r="CH158" s="136"/>
      <c r="CI158" s="136"/>
      <c r="CJ158" s="136"/>
      <c r="CK158" s="136"/>
      <c r="CL158" s="136"/>
      <c r="CM158" s="136"/>
      <c r="CN158" s="136"/>
    </row>
    <row r="159" spans="1:92" s="8" customFormat="1" x14ac:dyDescent="0.35">
      <c r="C159" s="17"/>
      <c r="D159" s="17"/>
      <c r="F159" s="136"/>
      <c r="G159" s="136"/>
      <c r="H159" s="136"/>
      <c r="I159" s="136"/>
      <c r="J159" s="136"/>
      <c r="K159" s="136"/>
      <c r="L159" s="136"/>
      <c r="M159" s="136"/>
      <c r="N159" s="136"/>
      <c r="O159" s="136"/>
      <c r="P159" s="136"/>
      <c r="Q159" s="136"/>
      <c r="R159" s="136"/>
      <c r="S159" s="136"/>
      <c r="T159" s="136"/>
      <c r="U159" s="136"/>
      <c r="V159" s="136"/>
      <c r="W159" s="136"/>
      <c r="X159" s="136"/>
      <c r="Y159" s="136"/>
      <c r="Z159" s="136"/>
      <c r="AA159" s="136"/>
      <c r="AB159" s="136"/>
      <c r="AC159" s="136"/>
      <c r="AD159" s="136"/>
      <c r="AE159" s="136"/>
      <c r="AF159" s="136"/>
      <c r="AJ159" s="136"/>
      <c r="AK159" s="136"/>
      <c r="AL159" s="136"/>
      <c r="AM159" s="136"/>
      <c r="AN159" s="136"/>
      <c r="AO159" s="136"/>
      <c r="AP159" s="136"/>
      <c r="AQ159" s="136"/>
      <c r="AR159" s="136"/>
      <c r="AS159" s="136"/>
      <c r="AT159" s="136"/>
      <c r="AU159" s="136"/>
      <c r="AY159" s="136"/>
      <c r="AZ159" s="136"/>
      <c r="BA159" s="136"/>
      <c r="BB159" s="136"/>
      <c r="BC159" s="136"/>
      <c r="BD159" s="136"/>
      <c r="BE159" s="136"/>
      <c r="BF159" s="136"/>
      <c r="BG159" s="136"/>
      <c r="BH159" s="136"/>
      <c r="BI159" s="136"/>
      <c r="BJ159" s="136"/>
      <c r="BN159" s="136"/>
      <c r="BO159" s="136"/>
      <c r="BP159" s="136"/>
      <c r="BQ159" s="136"/>
      <c r="BR159" s="136"/>
      <c r="BS159" s="136"/>
      <c r="BT159" s="136"/>
      <c r="BU159" s="136"/>
      <c r="BV159" s="136"/>
      <c r="BW159" s="136"/>
      <c r="BX159" s="136"/>
      <c r="BY159" s="136"/>
      <c r="CC159" s="136"/>
      <c r="CD159" s="136"/>
      <c r="CE159" s="136"/>
      <c r="CF159" s="136"/>
      <c r="CG159" s="136"/>
      <c r="CH159" s="136"/>
      <c r="CI159" s="136"/>
      <c r="CJ159" s="136"/>
      <c r="CK159" s="136"/>
      <c r="CL159" s="136"/>
      <c r="CM159" s="136"/>
      <c r="CN159" s="136"/>
    </row>
    <row r="160" spans="1:92" s="8" customFormat="1" x14ac:dyDescent="0.35">
      <c r="A160" s="75" t="s">
        <v>238</v>
      </c>
      <c r="C160" s="17"/>
      <c r="D160" s="17"/>
      <c r="F160" s="136"/>
      <c r="G160" s="136"/>
      <c r="H160" s="136"/>
      <c r="I160" s="136"/>
      <c r="J160" s="136"/>
      <c r="K160" s="136"/>
      <c r="L160" s="136"/>
      <c r="M160" s="136"/>
      <c r="N160" s="136"/>
      <c r="O160" s="136"/>
      <c r="P160" s="136"/>
      <c r="Q160" s="136"/>
      <c r="R160" s="136"/>
      <c r="S160" s="136"/>
      <c r="T160" s="136"/>
      <c r="U160" s="136"/>
      <c r="V160" s="136"/>
      <c r="W160" s="136"/>
      <c r="X160" s="136"/>
      <c r="Y160" s="136"/>
      <c r="Z160" s="136"/>
      <c r="AA160" s="136"/>
      <c r="AB160" s="136"/>
      <c r="AC160" s="136"/>
      <c r="AD160" s="136"/>
      <c r="AE160" s="136"/>
      <c r="AF160" s="136"/>
      <c r="AJ160" s="136"/>
      <c r="AK160" s="136"/>
      <c r="AL160" s="136"/>
      <c r="AM160" s="136"/>
      <c r="AN160" s="136"/>
      <c r="AO160" s="136"/>
      <c r="AP160" s="136"/>
      <c r="AQ160" s="136"/>
      <c r="AR160" s="136"/>
      <c r="AS160" s="136"/>
      <c r="AT160" s="136"/>
      <c r="AU160" s="136"/>
      <c r="AY160" s="136"/>
      <c r="AZ160" s="136"/>
      <c r="BA160" s="136"/>
      <c r="BB160" s="136"/>
      <c r="BC160" s="136"/>
      <c r="BD160" s="136"/>
      <c r="BE160" s="136"/>
      <c r="BF160" s="136"/>
      <c r="BG160" s="136"/>
      <c r="BH160" s="136"/>
      <c r="BI160" s="136"/>
      <c r="BJ160" s="136"/>
      <c r="BN160" s="136"/>
      <c r="BO160" s="136"/>
      <c r="BP160" s="136"/>
      <c r="BQ160" s="136"/>
      <c r="BR160" s="136"/>
      <c r="BS160" s="136"/>
      <c r="BT160" s="136"/>
      <c r="BU160" s="136"/>
      <c r="BV160" s="136"/>
      <c r="BW160" s="136"/>
      <c r="BX160" s="136"/>
      <c r="BY160" s="136"/>
      <c r="CC160" s="136"/>
      <c r="CD160" s="136"/>
      <c r="CE160" s="136"/>
      <c r="CF160" s="136"/>
      <c r="CG160" s="136"/>
      <c r="CH160" s="136"/>
      <c r="CI160" s="136"/>
      <c r="CJ160" s="136"/>
      <c r="CK160" s="136"/>
      <c r="CL160" s="136"/>
      <c r="CM160" s="136"/>
      <c r="CN160" s="136"/>
    </row>
    <row r="161" spans="1:94" s="76" customFormat="1" x14ac:dyDescent="0.35">
      <c r="A161" s="76" t="s">
        <v>40</v>
      </c>
      <c r="C161" s="215"/>
      <c r="D161" s="222"/>
      <c r="F161" s="165">
        <f>D165</f>
        <v>2500000</v>
      </c>
      <c r="G161" s="165">
        <f>F165</f>
        <v>2395833.3333333335</v>
      </c>
      <c r="H161" s="165">
        <f t="shared" ref="H161:Q161" si="1002">G165</f>
        <v>2291666.666666667</v>
      </c>
      <c r="I161" s="165">
        <f t="shared" si="1002"/>
        <v>2187500.0000000005</v>
      </c>
      <c r="J161" s="165">
        <f t="shared" si="1002"/>
        <v>2083333.3333333337</v>
      </c>
      <c r="K161" s="165">
        <f t="shared" si="1002"/>
        <v>1979166.666666667</v>
      </c>
      <c r="L161" s="165">
        <f t="shared" si="1002"/>
        <v>1875000.0000000002</v>
      </c>
      <c r="M161" s="165">
        <f t="shared" si="1002"/>
        <v>1770833.3333333335</v>
      </c>
      <c r="N161" s="165">
        <f t="shared" si="1002"/>
        <v>1666666.6666666667</v>
      </c>
      <c r="O161" s="165">
        <f t="shared" si="1002"/>
        <v>1562500</v>
      </c>
      <c r="P161" s="165">
        <f t="shared" si="1002"/>
        <v>1458333.3333333333</v>
      </c>
      <c r="Q161" s="165">
        <f t="shared" si="1002"/>
        <v>1354166.6666666665</v>
      </c>
      <c r="R161" s="165"/>
      <c r="S161" s="165"/>
      <c r="T161" s="165"/>
      <c r="U161" s="165">
        <f>S165</f>
        <v>0</v>
      </c>
      <c r="V161" s="165">
        <f>U165</f>
        <v>0</v>
      </c>
      <c r="W161" s="165">
        <f t="shared" ref="W161" si="1003">V165</f>
        <v>0</v>
      </c>
      <c r="X161" s="165">
        <f t="shared" ref="X161" si="1004">W165</f>
        <v>0</v>
      </c>
      <c r="Y161" s="165">
        <f t="shared" ref="Y161" si="1005">X165</f>
        <v>0</v>
      </c>
      <c r="Z161" s="165">
        <f t="shared" ref="Z161" si="1006">Y165</f>
        <v>0</v>
      </c>
      <c r="AA161" s="165">
        <f t="shared" ref="AA161" si="1007">Z165</f>
        <v>0</v>
      </c>
      <c r="AB161" s="165">
        <f t="shared" ref="AB161" si="1008">AA165</f>
        <v>0</v>
      </c>
      <c r="AC161" s="165">
        <f t="shared" ref="AC161" si="1009">AB165</f>
        <v>0</v>
      </c>
      <c r="AD161" s="165">
        <f t="shared" ref="AD161" si="1010">AC165</f>
        <v>0</v>
      </c>
      <c r="AE161" s="165">
        <f t="shared" ref="AE161" si="1011">AD165</f>
        <v>0</v>
      </c>
      <c r="AF161" s="165">
        <f t="shared" ref="AF161" si="1012">AE165</f>
        <v>0</v>
      </c>
      <c r="AG161" s="19"/>
      <c r="AH161" s="19"/>
      <c r="AI161" s="19"/>
      <c r="AJ161" s="165">
        <f>AH165</f>
        <v>0</v>
      </c>
      <c r="AK161" s="165">
        <f>AJ165</f>
        <v>0</v>
      </c>
      <c r="AL161" s="165">
        <f t="shared" ref="AL161" si="1013">AK165</f>
        <v>0</v>
      </c>
      <c r="AM161" s="165">
        <f t="shared" ref="AM161" si="1014">AL165</f>
        <v>0</v>
      </c>
      <c r="AN161" s="165">
        <f t="shared" ref="AN161" si="1015">AM165</f>
        <v>0</v>
      </c>
      <c r="AO161" s="165">
        <f t="shared" ref="AO161" si="1016">AN165</f>
        <v>0</v>
      </c>
      <c r="AP161" s="165">
        <f t="shared" ref="AP161" si="1017">AO165</f>
        <v>0</v>
      </c>
      <c r="AQ161" s="165">
        <f t="shared" ref="AQ161" si="1018">AP165</f>
        <v>0</v>
      </c>
      <c r="AR161" s="165">
        <f t="shared" ref="AR161" si="1019">AQ165</f>
        <v>0</v>
      </c>
      <c r="AS161" s="165">
        <f t="shared" ref="AS161" si="1020">AR165</f>
        <v>0</v>
      </c>
      <c r="AT161" s="165">
        <f t="shared" ref="AT161" si="1021">AS165</f>
        <v>0</v>
      </c>
      <c r="AU161" s="165">
        <f t="shared" ref="AU161" si="1022">AT165</f>
        <v>0</v>
      </c>
      <c r="AV161" s="19"/>
      <c r="AW161" s="19"/>
      <c r="AX161" s="19"/>
      <c r="AY161" s="165">
        <f>AW165</f>
        <v>0</v>
      </c>
      <c r="AZ161" s="165">
        <f>AY165</f>
        <v>0</v>
      </c>
      <c r="BA161" s="165">
        <f t="shared" ref="BA161" si="1023">AZ165</f>
        <v>0</v>
      </c>
      <c r="BB161" s="165">
        <f t="shared" ref="BB161" si="1024">BA165</f>
        <v>0</v>
      </c>
      <c r="BC161" s="165">
        <f t="shared" ref="BC161" si="1025">BB165</f>
        <v>0</v>
      </c>
      <c r="BD161" s="165">
        <f t="shared" ref="BD161" si="1026">BC165</f>
        <v>0</v>
      </c>
      <c r="BE161" s="165">
        <f t="shared" ref="BE161" si="1027">BD165</f>
        <v>0</v>
      </c>
      <c r="BF161" s="165">
        <f t="shared" ref="BF161" si="1028">BE165</f>
        <v>0</v>
      </c>
      <c r="BG161" s="165">
        <f t="shared" ref="BG161" si="1029">BF165</f>
        <v>0</v>
      </c>
      <c r="BH161" s="165">
        <f t="shared" ref="BH161" si="1030">BG165</f>
        <v>0</v>
      </c>
      <c r="BI161" s="165">
        <f t="shared" ref="BI161" si="1031">BH165</f>
        <v>0</v>
      </c>
      <c r="BJ161" s="165">
        <f t="shared" ref="BJ161" si="1032">BI165</f>
        <v>0</v>
      </c>
      <c r="BK161" s="19"/>
      <c r="BL161" s="19"/>
      <c r="BM161" s="19"/>
      <c r="BN161" s="165">
        <f>BL165</f>
        <v>0</v>
      </c>
      <c r="BO161" s="165">
        <f>BN165</f>
        <v>0</v>
      </c>
      <c r="BP161" s="165">
        <f t="shared" ref="BP161" si="1033">BO165</f>
        <v>0</v>
      </c>
      <c r="BQ161" s="165">
        <f t="shared" ref="BQ161" si="1034">BP165</f>
        <v>0</v>
      </c>
      <c r="BR161" s="165">
        <f t="shared" ref="BR161" si="1035">BQ165</f>
        <v>0</v>
      </c>
      <c r="BS161" s="165">
        <f t="shared" ref="BS161" si="1036">BR165</f>
        <v>0</v>
      </c>
      <c r="BT161" s="165">
        <f t="shared" ref="BT161" si="1037">BS165</f>
        <v>0</v>
      </c>
      <c r="BU161" s="165">
        <f t="shared" ref="BU161" si="1038">BT165</f>
        <v>0</v>
      </c>
      <c r="BV161" s="165">
        <f t="shared" ref="BV161" si="1039">BU165</f>
        <v>0</v>
      </c>
      <c r="BW161" s="165">
        <f t="shared" ref="BW161" si="1040">BV165</f>
        <v>0</v>
      </c>
      <c r="BX161" s="165">
        <f t="shared" ref="BX161" si="1041">BW165</f>
        <v>0</v>
      </c>
      <c r="BY161" s="165">
        <f t="shared" ref="BY161" si="1042">BX165</f>
        <v>0</v>
      </c>
      <c r="BZ161" s="19"/>
      <c r="CA161" s="19"/>
      <c r="CB161" s="19"/>
      <c r="CC161" s="165">
        <f>CA165</f>
        <v>0</v>
      </c>
      <c r="CD161" s="165">
        <f>CC165</f>
        <v>0</v>
      </c>
      <c r="CE161" s="165">
        <f t="shared" ref="CE161" si="1043">CD165</f>
        <v>0</v>
      </c>
      <c r="CF161" s="165">
        <f t="shared" ref="CF161" si="1044">CE165</f>
        <v>0</v>
      </c>
      <c r="CG161" s="165">
        <f t="shared" ref="CG161" si="1045">CF165</f>
        <v>0</v>
      </c>
      <c r="CH161" s="165">
        <f t="shared" ref="CH161" si="1046">CG165</f>
        <v>0</v>
      </c>
      <c r="CI161" s="165">
        <f t="shared" ref="CI161" si="1047">CH165</f>
        <v>0</v>
      </c>
      <c r="CJ161" s="165">
        <f t="shared" ref="CJ161" si="1048">CI165</f>
        <v>0</v>
      </c>
      <c r="CK161" s="165">
        <f t="shared" ref="CK161" si="1049">CJ165</f>
        <v>0</v>
      </c>
      <c r="CL161" s="165">
        <f t="shared" ref="CL161" si="1050">CK165</f>
        <v>0</v>
      </c>
      <c r="CM161" s="165">
        <f t="shared" ref="CM161" si="1051">CL165</f>
        <v>0</v>
      </c>
      <c r="CN161" s="165">
        <f t="shared" ref="CN161" si="1052">CM165</f>
        <v>0</v>
      </c>
      <c r="CO161" s="19"/>
      <c r="CP161" s="19"/>
    </row>
    <row r="162" spans="1:94" s="8" customFormat="1" x14ac:dyDescent="0.35">
      <c r="A162" s="8" t="s">
        <v>56</v>
      </c>
      <c r="C162" s="17"/>
      <c r="D162" s="17"/>
      <c r="F162" s="165"/>
      <c r="G162" s="165"/>
      <c r="H162" s="165"/>
      <c r="I162" s="165"/>
      <c r="J162" s="165"/>
      <c r="K162" s="165"/>
      <c r="L162" s="165"/>
      <c r="M162" s="165"/>
      <c r="N162" s="165"/>
      <c r="O162" s="165"/>
      <c r="P162" s="165"/>
      <c r="Q162" s="165"/>
      <c r="R162" s="165"/>
      <c r="S162" s="165"/>
      <c r="T162" s="165"/>
      <c r="U162" s="165"/>
      <c r="V162" s="165"/>
      <c r="W162" s="165"/>
      <c r="X162" s="165"/>
      <c r="Y162" s="165"/>
      <c r="Z162" s="165"/>
      <c r="AA162" s="165"/>
      <c r="AB162" s="165"/>
      <c r="AC162" s="165"/>
      <c r="AD162" s="165"/>
      <c r="AE162" s="165"/>
      <c r="AF162" s="165"/>
      <c r="AG162" s="19"/>
      <c r="AH162" s="19"/>
      <c r="AI162" s="19"/>
      <c r="AJ162" s="165"/>
      <c r="AK162" s="165"/>
      <c r="AL162" s="165"/>
      <c r="AM162" s="165"/>
      <c r="AN162" s="165"/>
      <c r="AO162" s="165"/>
      <c r="AP162" s="165"/>
      <c r="AQ162" s="165"/>
      <c r="AR162" s="165"/>
      <c r="AS162" s="165"/>
      <c r="AT162" s="165"/>
      <c r="AU162" s="165"/>
      <c r="AV162" s="19"/>
      <c r="AW162" s="19"/>
      <c r="AX162" s="19"/>
      <c r="AY162" s="165"/>
      <c r="AZ162" s="165"/>
      <c r="BA162" s="165"/>
      <c r="BB162" s="165"/>
      <c r="BC162" s="165"/>
      <c r="BD162" s="165"/>
      <c r="BE162" s="165"/>
      <c r="BF162" s="165"/>
      <c r="BG162" s="165"/>
      <c r="BH162" s="165"/>
      <c r="BI162" s="165"/>
      <c r="BJ162" s="165"/>
      <c r="BK162" s="19"/>
      <c r="BL162" s="19"/>
      <c r="BM162" s="19"/>
      <c r="BN162" s="165"/>
      <c r="BO162" s="165"/>
      <c r="BP162" s="165"/>
      <c r="BQ162" s="165"/>
      <c r="BR162" s="165"/>
      <c r="BS162" s="165"/>
      <c r="BT162" s="165"/>
      <c r="BU162" s="165"/>
      <c r="BV162" s="165"/>
      <c r="BW162" s="165"/>
      <c r="BX162" s="165"/>
      <c r="BY162" s="165"/>
      <c r="BZ162" s="19"/>
      <c r="CA162" s="19"/>
      <c r="CB162" s="19"/>
      <c r="CC162" s="165"/>
      <c r="CD162" s="165"/>
      <c r="CE162" s="165"/>
      <c r="CF162" s="165"/>
      <c r="CG162" s="165"/>
      <c r="CH162" s="165"/>
      <c r="CI162" s="165"/>
      <c r="CJ162" s="165"/>
      <c r="CK162" s="165"/>
      <c r="CL162" s="165"/>
      <c r="CM162" s="165"/>
      <c r="CN162" s="165"/>
      <c r="CO162" s="19"/>
      <c r="CP162" s="19"/>
    </row>
    <row r="163" spans="1:94" s="11" customFormat="1" x14ac:dyDescent="0.35">
      <c r="A163" s="11" t="s">
        <v>57</v>
      </c>
      <c r="C163" s="120"/>
      <c r="D163" s="120"/>
      <c r="F163" s="155">
        <f>-F161/24</f>
        <v>-104166.66666666667</v>
      </c>
      <c r="G163" s="155">
        <f>F163</f>
        <v>-104166.66666666667</v>
      </c>
      <c r="H163" s="155">
        <f t="shared" ref="H163:Q163" si="1053">G163</f>
        <v>-104166.66666666667</v>
      </c>
      <c r="I163" s="155">
        <f t="shared" si="1053"/>
        <v>-104166.66666666667</v>
      </c>
      <c r="J163" s="155">
        <f t="shared" si="1053"/>
        <v>-104166.66666666667</v>
      </c>
      <c r="K163" s="155">
        <f t="shared" si="1053"/>
        <v>-104166.66666666667</v>
      </c>
      <c r="L163" s="155">
        <f t="shared" si="1053"/>
        <v>-104166.66666666667</v>
      </c>
      <c r="M163" s="155">
        <f t="shared" si="1053"/>
        <v>-104166.66666666667</v>
      </c>
      <c r="N163" s="155">
        <f t="shared" si="1053"/>
        <v>-104166.66666666667</v>
      </c>
      <c r="O163" s="155">
        <f t="shared" si="1053"/>
        <v>-104166.66666666667</v>
      </c>
      <c r="P163" s="155">
        <f t="shared" si="1053"/>
        <v>-104166.66666666667</v>
      </c>
      <c r="Q163" s="155">
        <f t="shared" si="1053"/>
        <v>-104166.66666666667</v>
      </c>
      <c r="R163" s="155"/>
      <c r="S163" s="155"/>
      <c r="T163" s="155"/>
      <c r="U163" s="155">
        <f>-U161/24</f>
        <v>0</v>
      </c>
      <c r="V163" s="155">
        <f>U163</f>
        <v>0</v>
      </c>
      <c r="W163" s="155">
        <f t="shared" ref="W163:AF163" si="1054">V163</f>
        <v>0</v>
      </c>
      <c r="X163" s="155">
        <f t="shared" si="1054"/>
        <v>0</v>
      </c>
      <c r="Y163" s="155">
        <f t="shared" si="1054"/>
        <v>0</v>
      </c>
      <c r="Z163" s="155">
        <f t="shared" si="1054"/>
        <v>0</v>
      </c>
      <c r="AA163" s="155">
        <f t="shared" si="1054"/>
        <v>0</v>
      </c>
      <c r="AB163" s="155">
        <f t="shared" si="1054"/>
        <v>0</v>
      </c>
      <c r="AC163" s="155">
        <f t="shared" si="1054"/>
        <v>0</v>
      </c>
      <c r="AD163" s="155">
        <f t="shared" si="1054"/>
        <v>0</v>
      </c>
      <c r="AE163" s="155">
        <f t="shared" si="1054"/>
        <v>0</v>
      </c>
      <c r="AF163" s="155">
        <f t="shared" si="1054"/>
        <v>0</v>
      </c>
      <c r="AJ163" s="155">
        <f>-AJ161/24</f>
        <v>0</v>
      </c>
      <c r="AK163" s="155">
        <f>AJ163</f>
        <v>0</v>
      </c>
      <c r="AL163" s="155">
        <f t="shared" ref="AL163:AU163" si="1055">AK163</f>
        <v>0</v>
      </c>
      <c r="AM163" s="155">
        <f t="shared" si="1055"/>
        <v>0</v>
      </c>
      <c r="AN163" s="155">
        <f t="shared" si="1055"/>
        <v>0</v>
      </c>
      <c r="AO163" s="155">
        <f t="shared" si="1055"/>
        <v>0</v>
      </c>
      <c r="AP163" s="155">
        <f t="shared" si="1055"/>
        <v>0</v>
      </c>
      <c r="AQ163" s="155">
        <f t="shared" si="1055"/>
        <v>0</v>
      </c>
      <c r="AR163" s="155">
        <f t="shared" si="1055"/>
        <v>0</v>
      </c>
      <c r="AS163" s="155">
        <f t="shared" si="1055"/>
        <v>0</v>
      </c>
      <c r="AT163" s="155">
        <f t="shared" si="1055"/>
        <v>0</v>
      </c>
      <c r="AU163" s="155">
        <f t="shared" si="1055"/>
        <v>0</v>
      </c>
      <c r="AY163" s="155">
        <f>-AY161/24</f>
        <v>0</v>
      </c>
      <c r="AZ163" s="155">
        <f>AY163</f>
        <v>0</v>
      </c>
      <c r="BA163" s="155">
        <f t="shared" ref="BA163:BJ163" si="1056">AZ163</f>
        <v>0</v>
      </c>
      <c r="BB163" s="155">
        <f t="shared" si="1056"/>
        <v>0</v>
      </c>
      <c r="BC163" s="155">
        <f t="shared" si="1056"/>
        <v>0</v>
      </c>
      <c r="BD163" s="155">
        <f t="shared" si="1056"/>
        <v>0</v>
      </c>
      <c r="BE163" s="155">
        <f t="shared" si="1056"/>
        <v>0</v>
      </c>
      <c r="BF163" s="155">
        <f t="shared" si="1056"/>
        <v>0</v>
      </c>
      <c r="BG163" s="155">
        <f t="shared" si="1056"/>
        <v>0</v>
      </c>
      <c r="BH163" s="155">
        <f t="shared" si="1056"/>
        <v>0</v>
      </c>
      <c r="BI163" s="155">
        <f t="shared" si="1056"/>
        <v>0</v>
      </c>
      <c r="BJ163" s="155">
        <f t="shared" si="1056"/>
        <v>0</v>
      </c>
      <c r="BN163" s="155">
        <f>-BN161/24</f>
        <v>0</v>
      </c>
      <c r="BO163" s="155">
        <f>BN163</f>
        <v>0</v>
      </c>
      <c r="BP163" s="155">
        <f t="shared" ref="BP163:BY163" si="1057">BO163</f>
        <v>0</v>
      </c>
      <c r="BQ163" s="155">
        <f t="shared" si="1057"/>
        <v>0</v>
      </c>
      <c r="BR163" s="155">
        <f t="shared" si="1057"/>
        <v>0</v>
      </c>
      <c r="BS163" s="155">
        <f t="shared" si="1057"/>
        <v>0</v>
      </c>
      <c r="BT163" s="155">
        <f t="shared" si="1057"/>
        <v>0</v>
      </c>
      <c r="BU163" s="155">
        <f t="shared" si="1057"/>
        <v>0</v>
      </c>
      <c r="BV163" s="155">
        <f t="shared" si="1057"/>
        <v>0</v>
      </c>
      <c r="BW163" s="155">
        <f t="shared" si="1057"/>
        <v>0</v>
      </c>
      <c r="BX163" s="155">
        <f t="shared" si="1057"/>
        <v>0</v>
      </c>
      <c r="BY163" s="155">
        <f t="shared" si="1057"/>
        <v>0</v>
      </c>
      <c r="CC163" s="155">
        <f>-CC161/24</f>
        <v>0</v>
      </c>
      <c r="CD163" s="155">
        <f>CC163</f>
        <v>0</v>
      </c>
      <c r="CE163" s="155">
        <f t="shared" ref="CE163:CN163" si="1058">CD163</f>
        <v>0</v>
      </c>
      <c r="CF163" s="155">
        <f t="shared" si="1058"/>
        <v>0</v>
      </c>
      <c r="CG163" s="155">
        <f t="shared" si="1058"/>
        <v>0</v>
      </c>
      <c r="CH163" s="155">
        <f t="shared" si="1058"/>
        <v>0</v>
      </c>
      <c r="CI163" s="155">
        <f t="shared" si="1058"/>
        <v>0</v>
      </c>
      <c r="CJ163" s="155">
        <f t="shared" si="1058"/>
        <v>0</v>
      </c>
      <c r="CK163" s="155">
        <f t="shared" si="1058"/>
        <v>0</v>
      </c>
      <c r="CL163" s="155">
        <f t="shared" si="1058"/>
        <v>0</v>
      </c>
      <c r="CM163" s="155">
        <f t="shared" si="1058"/>
        <v>0</v>
      </c>
      <c r="CN163" s="155">
        <f t="shared" si="1058"/>
        <v>0</v>
      </c>
    </row>
    <row r="164" spans="1:94" s="8" customFormat="1" x14ac:dyDescent="0.35">
      <c r="C164" s="17"/>
      <c r="D164" s="17"/>
      <c r="F164" s="136"/>
      <c r="G164" s="136"/>
      <c r="H164" s="136"/>
      <c r="I164" s="136"/>
      <c r="J164" s="136"/>
      <c r="K164" s="136"/>
      <c r="L164" s="136"/>
      <c r="M164" s="136"/>
      <c r="N164" s="136"/>
      <c r="O164" s="136"/>
      <c r="P164" s="136"/>
      <c r="Q164" s="136"/>
      <c r="R164" s="136"/>
      <c r="S164" s="136"/>
      <c r="T164" s="136"/>
      <c r="U164" s="136"/>
      <c r="V164" s="136"/>
      <c r="W164" s="136"/>
      <c r="X164" s="136"/>
      <c r="Y164" s="136"/>
      <c r="Z164" s="136"/>
      <c r="AA164" s="136"/>
      <c r="AB164" s="136"/>
      <c r="AC164" s="136"/>
      <c r="AD164" s="136"/>
      <c r="AE164" s="136"/>
      <c r="AF164" s="136"/>
      <c r="AJ164" s="136"/>
      <c r="AK164" s="136"/>
      <c r="AL164" s="136"/>
      <c r="AM164" s="136"/>
      <c r="AN164" s="136"/>
      <c r="AO164" s="136"/>
      <c r="AP164" s="136"/>
      <c r="AQ164" s="136"/>
      <c r="AR164" s="136"/>
      <c r="AS164" s="136"/>
      <c r="AT164" s="136"/>
      <c r="AU164" s="136"/>
      <c r="AY164" s="136"/>
      <c r="AZ164" s="136"/>
      <c r="BA164" s="136"/>
      <c r="BB164" s="136"/>
      <c r="BC164" s="136"/>
      <c r="BD164" s="136"/>
      <c r="BE164" s="136"/>
      <c r="BF164" s="136"/>
      <c r="BG164" s="136"/>
      <c r="BH164" s="136"/>
      <c r="BI164" s="136"/>
      <c r="BJ164" s="136"/>
      <c r="BN164" s="136"/>
      <c r="BO164" s="136"/>
      <c r="BP164" s="136"/>
      <c r="BQ164" s="136"/>
      <c r="BR164" s="136"/>
      <c r="BS164" s="136"/>
      <c r="BT164" s="136"/>
      <c r="BU164" s="136"/>
      <c r="BV164" s="136"/>
      <c r="BW164" s="136"/>
      <c r="BX164" s="136"/>
      <c r="BY164" s="136"/>
      <c r="CC164" s="136"/>
      <c r="CD164" s="136"/>
      <c r="CE164" s="136"/>
      <c r="CF164" s="136"/>
      <c r="CG164" s="136"/>
      <c r="CH164" s="136"/>
      <c r="CI164" s="136"/>
      <c r="CJ164" s="136"/>
      <c r="CK164" s="136"/>
      <c r="CL164" s="136"/>
      <c r="CM164" s="136"/>
      <c r="CN164" s="136"/>
    </row>
    <row r="165" spans="1:94" s="15" customFormat="1" thickBot="1" x14ac:dyDescent="0.35">
      <c r="A165" s="15" t="s">
        <v>47</v>
      </c>
      <c r="C165" s="79">
        <v>3750000</v>
      </c>
      <c r="D165" s="79">
        <v>2500000</v>
      </c>
      <c r="E165" s="77"/>
      <c r="F165" s="156">
        <f>SUM(F161:F164)</f>
        <v>2395833.3333333335</v>
      </c>
      <c r="G165" s="156">
        <f t="shared" ref="G165" si="1059">SUM(G161:G164)</f>
        <v>2291666.666666667</v>
      </c>
      <c r="H165" s="156">
        <f t="shared" ref="H165" si="1060">SUM(H161:H164)</f>
        <v>2187500.0000000005</v>
      </c>
      <c r="I165" s="156">
        <f t="shared" ref="I165" si="1061">SUM(I161:I164)</f>
        <v>2083333.3333333337</v>
      </c>
      <c r="J165" s="156">
        <f t="shared" ref="J165" si="1062">SUM(J161:J164)</f>
        <v>1979166.666666667</v>
      </c>
      <c r="K165" s="156">
        <f t="shared" ref="K165" si="1063">SUM(K161:K164)</f>
        <v>1875000.0000000002</v>
      </c>
      <c r="L165" s="156">
        <f t="shared" ref="L165" si="1064">SUM(L161:L164)</f>
        <v>1770833.3333333335</v>
      </c>
      <c r="M165" s="156">
        <f t="shared" ref="M165" si="1065">SUM(M161:M164)</f>
        <v>1666666.6666666667</v>
      </c>
      <c r="N165" s="156">
        <f t="shared" ref="N165" si="1066">SUM(N161:N164)</f>
        <v>1562500</v>
      </c>
      <c r="O165" s="156">
        <f t="shared" ref="O165" si="1067">SUM(O161:O164)</f>
        <v>1458333.3333333333</v>
      </c>
      <c r="P165" s="156">
        <f t="shared" ref="P165" si="1068">SUM(P161:P164)</f>
        <v>1354166.6666666665</v>
      </c>
      <c r="Q165" s="156">
        <f t="shared" ref="Q165" si="1069">SUM(Q161:Q164)</f>
        <v>1249999.9999999998</v>
      </c>
      <c r="R165" s="156"/>
      <c r="S165" s="156"/>
      <c r="T165" s="156"/>
      <c r="U165" s="156">
        <f>SUM(U161:U164)</f>
        <v>0</v>
      </c>
      <c r="V165" s="156">
        <f t="shared" ref="V165" si="1070">SUM(V161:V164)</f>
        <v>0</v>
      </c>
      <c r="W165" s="156">
        <f t="shared" ref="W165" si="1071">SUM(W161:W164)</f>
        <v>0</v>
      </c>
      <c r="X165" s="156">
        <f t="shared" ref="X165" si="1072">SUM(X161:X164)</f>
        <v>0</v>
      </c>
      <c r="Y165" s="156">
        <f t="shared" ref="Y165" si="1073">SUM(Y161:Y164)</f>
        <v>0</v>
      </c>
      <c r="Z165" s="156">
        <f t="shared" ref="Z165" si="1074">SUM(Z161:Z164)</f>
        <v>0</v>
      </c>
      <c r="AA165" s="156">
        <f t="shared" ref="AA165" si="1075">SUM(AA161:AA164)</f>
        <v>0</v>
      </c>
      <c r="AB165" s="156">
        <f t="shared" ref="AB165" si="1076">SUM(AB161:AB164)</f>
        <v>0</v>
      </c>
      <c r="AC165" s="156">
        <f t="shared" ref="AC165" si="1077">SUM(AC161:AC164)</f>
        <v>0</v>
      </c>
      <c r="AD165" s="156">
        <f t="shared" ref="AD165" si="1078">SUM(AD161:AD164)</f>
        <v>0</v>
      </c>
      <c r="AE165" s="156">
        <f t="shared" ref="AE165" si="1079">SUM(AE161:AE164)</f>
        <v>0</v>
      </c>
      <c r="AF165" s="156">
        <f t="shared" ref="AF165" si="1080">SUM(AF161:AF164)</f>
        <v>0</v>
      </c>
      <c r="AJ165" s="156">
        <f>SUM(AJ161:AJ164)</f>
        <v>0</v>
      </c>
      <c r="AK165" s="156">
        <f t="shared" ref="AK165" si="1081">SUM(AK161:AK164)</f>
        <v>0</v>
      </c>
      <c r="AL165" s="156">
        <f t="shared" ref="AL165" si="1082">SUM(AL161:AL164)</f>
        <v>0</v>
      </c>
      <c r="AM165" s="156">
        <f t="shared" ref="AM165" si="1083">SUM(AM161:AM164)</f>
        <v>0</v>
      </c>
      <c r="AN165" s="156">
        <f t="shared" ref="AN165" si="1084">SUM(AN161:AN164)</f>
        <v>0</v>
      </c>
      <c r="AO165" s="156">
        <f t="shared" ref="AO165" si="1085">SUM(AO161:AO164)</f>
        <v>0</v>
      </c>
      <c r="AP165" s="156">
        <f t="shared" ref="AP165" si="1086">SUM(AP161:AP164)</f>
        <v>0</v>
      </c>
      <c r="AQ165" s="156">
        <f t="shared" ref="AQ165" si="1087">SUM(AQ161:AQ164)</f>
        <v>0</v>
      </c>
      <c r="AR165" s="156">
        <f t="shared" ref="AR165" si="1088">SUM(AR161:AR164)</f>
        <v>0</v>
      </c>
      <c r="AS165" s="156">
        <f t="shared" ref="AS165" si="1089">SUM(AS161:AS164)</f>
        <v>0</v>
      </c>
      <c r="AT165" s="156">
        <f t="shared" ref="AT165" si="1090">SUM(AT161:AT164)</f>
        <v>0</v>
      </c>
      <c r="AU165" s="156">
        <f t="shared" ref="AU165" si="1091">SUM(AU161:AU164)</f>
        <v>0</v>
      </c>
      <c r="AY165" s="156">
        <f>SUM(AY161:AY164)</f>
        <v>0</v>
      </c>
      <c r="AZ165" s="156">
        <f t="shared" ref="AZ165" si="1092">SUM(AZ161:AZ164)</f>
        <v>0</v>
      </c>
      <c r="BA165" s="156">
        <f t="shared" ref="BA165" si="1093">SUM(BA161:BA164)</f>
        <v>0</v>
      </c>
      <c r="BB165" s="156">
        <f t="shared" ref="BB165" si="1094">SUM(BB161:BB164)</f>
        <v>0</v>
      </c>
      <c r="BC165" s="156">
        <f t="shared" ref="BC165" si="1095">SUM(BC161:BC164)</f>
        <v>0</v>
      </c>
      <c r="BD165" s="156">
        <f t="shared" ref="BD165" si="1096">SUM(BD161:BD164)</f>
        <v>0</v>
      </c>
      <c r="BE165" s="156">
        <f t="shared" ref="BE165" si="1097">SUM(BE161:BE164)</f>
        <v>0</v>
      </c>
      <c r="BF165" s="156">
        <f t="shared" ref="BF165" si="1098">SUM(BF161:BF164)</f>
        <v>0</v>
      </c>
      <c r="BG165" s="156">
        <f t="shared" ref="BG165" si="1099">SUM(BG161:BG164)</f>
        <v>0</v>
      </c>
      <c r="BH165" s="156">
        <f t="shared" ref="BH165" si="1100">SUM(BH161:BH164)</f>
        <v>0</v>
      </c>
      <c r="BI165" s="156">
        <f t="shared" ref="BI165" si="1101">SUM(BI161:BI164)</f>
        <v>0</v>
      </c>
      <c r="BJ165" s="156">
        <f t="shared" ref="BJ165" si="1102">SUM(BJ161:BJ164)</f>
        <v>0</v>
      </c>
      <c r="BN165" s="156">
        <f>SUM(BN161:BN164)</f>
        <v>0</v>
      </c>
      <c r="BO165" s="156">
        <f t="shared" ref="BO165" si="1103">SUM(BO161:BO164)</f>
        <v>0</v>
      </c>
      <c r="BP165" s="156">
        <f t="shared" ref="BP165" si="1104">SUM(BP161:BP164)</f>
        <v>0</v>
      </c>
      <c r="BQ165" s="156">
        <f t="shared" ref="BQ165" si="1105">SUM(BQ161:BQ164)</f>
        <v>0</v>
      </c>
      <c r="BR165" s="156">
        <f t="shared" ref="BR165" si="1106">SUM(BR161:BR164)</f>
        <v>0</v>
      </c>
      <c r="BS165" s="156">
        <f t="shared" ref="BS165" si="1107">SUM(BS161:BS164)</f>
        <v>0</v>
      </c>
      <c r="BT165" s="156">
        <f t="shared" ref="BT165" si="1108">SUM(BT161:BT164)</f>
        <v>0</v>
      </c>
      <c r="BU165" s="156">
        <f t="shared" ref="BU165" si="1109">SUM(BU161:BU164)</f>
        <v>0</v>
      </c>
      <c r="BV165" s="156">
        <f t="shared" ref="BV165" si="1110">SUM(BV161:BV164)</f>
        <v>0</v>
      </c>
      <c r="BW165" s="156">
        <f t="shared" ref="BW165" si="1111">SUM(BW161:BW164)</f>
        <v>0</v>
      </c>
      <c r="BX165" s="156">
        <f t="shared" ref="BX165" si="1112">SUM(BX161:BX164)</f>
        <v>0</v>
      </c>
      <c r="BY165" s="156">
        <f t="shared" ref="BY165" si="1113">SUM(BY161:BY164)</f>
        <v>0</v>
      </c>
      <c r="CC165" s="156">
        <f>SUM(CC161:CC164)</f>
        <v>0</v>
      </c>
      <c r="CD165" s="156">
        <f t="shared" ref="CD165" si="1114">SUM(CD161:CD164)</f>
        <v>0</v>
      </c>
      <c r="CE165" s="156">
        <f t="shared" ref="CE165" si="1115">SUM(CE161:CE164)</f>
        <v>0</v>
      </c>
      <c r="CF165" s="156">
        <f t="shared" ref="CF165" si="1116">SUM(CF161:CF164)</f>
        <v>0</v>
      </c>
      <c r="CG165" s="156">
        <f t="shared" ref="CG165" si="1117">SUM(CG161:CG164)</f>
        <v>0</v>
      </c>
      <c r="CH165" s="156">
        <f t="shared" ref="CH165" si="1118">SUM(CH161:CH164)</f>
        <v>0</v>
      </c>
      <c r="CI165" s="156">
        <f t="shared" ref="CI165" si="1119">SUM(CI161:CI164)</f>
        <v>0</v>
      </c>
      <c r="CJ165" s="156">
        <f t="shared" ref="CJ165" si="1120">SUM(CJ161:CJ164)</f>
        <v>0</v>
      </c>
      <c r="CK165" s="156">
        <f t="shared" ref="CK165" si="1121">SUM(CK161:CK164)</f>
        <v>0</v>
      </c>
      <c r="CL165" s="156">
        <f t="shared" ref="CL165" si="1122">SUM(CL161:CL164)</f>
        <v>0</v>
      </c>
      <c r="CM165" s="156">
        <f t="shared" ref="CM165" si="1123">SUM(CM161:CM164)</f>
        <v>0</v>
      </c>
      <c r="CN165" s="156">
        <f t="shared" ref="CN165" si="1124">SUM(CN161:CN164)</f>
        <v>0</v>
      </c>
    </row>
    <row r="166" spans="1:94" s="9" customFormat="1" ht="15" x14ac:dyDescent="0.3">
      <c r="C166" s="203"/>
      <c r="D166" s="203"/>
      <c r="F166" s="157"/>
      <c r="G166" s="157"/>
      <c r="H166" s="157"/>
      <c r="I166" s="157"/>
      <c r="J166" s="157"/>
      <c r="K166" s="157"/>
      <c r="L166" s="157"/>
      <c r="M166" s="157"/>
      <c r="N166" s="157"/>
      <c r="O166" s="157"/>
      <c r="P166" s="157"/>
      <c r="Q166" s="157"/>
      <c r="R166" s="157"/>
      <c r="S166" s="157"/>
      <c r="T166" s="157"/>
      <c r="U166" s="157"/>
      <c r="V166" s="157"/>
      <c r="W166" s="157"/>
      <c r="X166" s="157"/>
      <c r="Y166" s="157"/>
      <c r="Z166" s="157"/>
      <c r="AA166" s="157"/>
      <c r="AB166" s="157"/>
      <c r="AC166" s="157"/>
      <c r="AD166" s="157"/>
      <c r="AE166" s="157"/>
      <c r="AF166" s="157"/>
      <c r="AJ166" s="157"/>
      <c r="AK166" s="157"/>
      <c r="AL166" s="157"/>
      <c r="AM166" s="157"/>
      <c r="AN166" s="157"/>
      <c r="AO166" s="157"/>
      <c r="AP166" s="157"/>
      <c r="AQ166" s="157"/>
      <c r="AR166" s="157"/>
      <c r="AS166" s="157"/>
      <c r="AT166" s="157"/>
      <c r="AU166" s="157"/>
      <c r="AY166" s="157"/>
      <c r="AZ166" s="157"/>
      <c r="BA166" s="157"/>
      <c r="BB166" s="157"/>
      <c r="BC166" s="157"/>
      <c r="BD166" s="157"/>
      <c r="BE166" s="157"/>
      <c r="BF166" s="157"/>
      <c r="BG166" s="157"/>
      <c r="BH166" s="157"/>
      <c r="BI166" s="157"/>
      <c r="BJ166" s="157"/>
      <c r="BN166" s="157"/>
      <c r="BO166" s="157"/>
      <c r="BP166" s="157"/>
      <c r="BQ166" s="157"/>
      <c r="BR166" s="157"/>
      <c r="BS166" s="157"/>
      <c r="BT166" s="157"/>
      <c r="BU166" s="157"/>
      <c r="BV166" s="157"/>
      <c r="BW166" s="157"/>
      <c r="BX166" s="157"/>
      <c r="BY166" s="157"/>
      <c r="CC166" s="157"/>
      <c r="CD166" s="157"/>
      <c r="CE166" s="157"/>
      <c r="CF166" s="157"/>
      <c r="CG166" s="157"/>
      <c r="CH166" s="157"/>
      <c r="CI166" s="157"/>
      <c r="CJ166" s="157"/>
      <c r="CK166" s="157"/>
      <c r="CL166" s="157"/>
      <c r="CM166" s="157"/>
      <c r="CN166" s="157"/>
    </row>
    <row r="167" spans="1:94" s="9" customFormat="1" x14ac:dyDescent="0.35">
      <c r="A167" s="10" t="s">
        <v>161</v>
      </c>
      <c r="B167" s="8"/>
      <c r="C167" s="17"/>
      <c r="D167" s="17"/>
      <c r="E167" s="8"/>
      <c r="F167" s="157"/>
      <c r="G167" s="157"/>
      <c r="H167" s="157"/>
      <c r="I167" s="157"/>
      <c r="J167" s="157"/>
      <c r="K167" s="157"/>
      <c r="L167" s="157"/>
      <c r="M167" s="157"/>
      <c r="N167" s="157"/>
      <c r="O167" s="157"/>
      <c r="P167" s="157"/>
      <c r="Q167" s="157"/>
      <c r="R167" s="157"/>
      <c r="S167" s="157"/>
      <c r="T167" s="157"/>
      <c r="U167" s="157"/>
      <c r="V167" s="157"/>
      <c r="W167" s="157"/>
      <c r="X167" s="157"/>
      <c r="Y167" s="157"/>
      <c r="Z167" s="157"/>
      <c r="AA167" s="157"/>
      <c r="AB167" s="157"/>
      <c r="AC167" s="157"/>
      <c r="AD167" s="157"/>
      <c r="AE167" s="157"/>
      <c r="AF167" s="157"/>
      <c r="AJ167" s="157"/>
      <c r="AK167" s="157"/>
      <c r="AL167" s="157"/>
      <c r="AM167" s="157"/>
      <c r="AN167" s="157"/>
      <c r="AO167" s="157"/>
      <c r="AP167" s="157"/>
      <c r="AQ167" s="157"/>
      <c r="AR167" s="157"/>
      <c r="AS167" s="157"/>
      <c r="AT167" s="157"/>
      <c r="AU167" s="157"/>
      <c r="AY167" s="157"/>
      <c r="AZ167" s="157"/>
      <c r="BA167" s="157"/>
      <c r="BB167" s="157"/>
      <c r="BC167" s="157"/>
      <c r="BD167" s="157"/>
      <c r="BE167" s="157"/>
      <c r="BF167" s="157"/>
      <c r="BG167" s="157"/>
      <c r="BH167" s="157"/>
      <c r="BI167" s="157"/>
      <c r="BJ167" s="157"/>
      <c r="BN167" s="157"/>
      <c r="BO167" s="157"/>
      <c r="BP167" s="157"/>
      <c r="BQ167" s="157"/>
      <c r="BR167" s="157"/>
      <c r="BS167" s="157"/>
      <c r="BT167" s="157"/>
      <c r="BU167" s="157"/>
      <c r="BV167" s="157"/>
      <c r="BW167" s="157"/>
      <c r="BX167" s="157"/>
      <c r="BY167" s="157"/>
      <c r="CC167" s="157"/>
      <c r="CD167" s="157"/>
      <c r="CE167" s="157"/>
      <c r="CF167" s="157"/>
      <c r="CG167" s="157"/>
      <c r="CH167" s="157"/>
      <c r="CI167" s="157"/>
      <c r="CJ167" s="157"/>
      <c r="CK167" s="157"/>
      <c r="CL167" s="157"/>
      <c r="CM167" s="157"/>
      <c r="CN167" s="157"/>
    </row>
    <row r="168" spans="1:94" s="8" customFormat="1" x14ac:dyDescent="0.35">
      <c r="C168" s="17"/>
      <c r="D168" s="17"/>
      <c r="F168" s="136"/>
      <c r="G168" s="136"/>
      <c r="H168" s="136"/>
      <c r="I168" s="136"/>
      <c r="J168" s="136"/>
      <c r="K168" s="136"/>
      <c r="L168" s="136"/>
      <c r="M168" s="136"/>
      <c r="N168" s="136"/>
      <c r="O168" s="136"/>
      <c r="P168" s="136"/>
      <c r="Q168" s="136"/>
      <c r="R168" s="136"/>
      <c r="S168" s="136"/>
      <c r="T168" s="136"/>
      <c r="U168" s="136"/>
      <c r="V168" s="136"/>
      <c r="W168" s="136"/>
      <c r="X168" s="136"/>
      <c r="Y168" s="136"/>
      <c r="Z168" s="136"/>
      <c r="AA168" s="136"/>
      <c r="AB168" s="136"/>
      <c r="AC168" s="136"/>
      <c r="AD168" s="136"/>
      <c r="AE168" s="136"/>
      <c r="AF168" s="136"/>
      <c r="AJ168" s="136"/>
      <c r="AK168" s="136"/>
      <c r="AL168" s="136"/>
      <c r="AM168" s="136"/>
      <c r="AN168" s="136"/>
      <c r="AO168" s="136"/>
      <c r="AP168" s="136"/>
      <c r="AQ168" s="136"/>
      <c r="AR168" s="136"/>
      <c r="AS168" s="136"/>
      <c r="AT168" s="136"/>
      <c r="AU168" s="136"/>
      <c r="AY168" s="136"/>
      <c r="AZ168" s="136"/>
      <c r="BA168" s="136"/>
      <c r="BB168" s="136"/>
      <c r="BC168" s="136"/>
      <c r="BD168" s="136"/>
      <c r="BE168" s="136"/>
      <c r="BF168" s="136"/>
      <c r="BG168" s="136"/>
      <c r="BH168" s="136"/>
      <c r="BI168" s="136"/>
      <c r="BJ168" s="136"/>
      <c r="BN168" s="136"/>
      <c r="BO168" s="136"/>
      <c r="BP168" s="136"/>
      <c r="BQ168" s="136"/>
      <c r="BR168" s="136"/>
      <c r="BS168" s="136"/>
      <c r="BT168" s="136"/>
      <c r="BU168" s="136"/>
      <c r="BV168" s="136"/>
      <c r="BW168" s="136"/>
      <c r="BX168" s="136"/>
      <c r="BY168" s="136"/>
      <c r="CC168" s="136"/>
      <c r="CD168" s="136"/>
      <c r="CE168" s="136"/>
      <c r="CF168" s="136"/>
      <c r="CG168" s="136"/>
      <c r="CH168" s="136"/>
      <c r="CI168" s="136"/>
      <c r="CJ168" s="136"/>
      <c r="CK168" s="136"/>
      <c r="CL168" s="136"/>
      <c r="CM168" s="136"/>
      <c r="CN168" s="136"/>
    </row>
    <row r="169" spans="1:94" s="16" customFormat="1" x14ac:dyDescent="0.35">
      <c r="A169" s="16" t="s">
        <v>61</v>
      </c>
      <c r="C169" s="223">
        <v>0.1</v>
      </c>
      <c r="D169" s="223">
        <v>0.1</v>
      </c>
      <c r="F169" s="166">
        <v>0.1</v>
      </c>
      <c r="G169" s="166">
        <f t="shared" ref="G169:Q169" si="1125">F169</f>
        <v>0.1</v>
      </c>
      <c r="H169" s="166">
        <f t="shared" si="1125"/>
        <v>0.1</v>
      </c>
      <c r="I169" s="166">
        <f t="shared" si="1125"/>
        <v>0.1</v>
      </c>
      <c r="J169" s="166">
        <f t="shared" si="1125"/>
        <v>0.1</v>
      </c>
      <c r="K169" s="166">
        <f t="shared" si="1125"/>
        <v>0.1</v>
      </c>
      <c r="L169" s="166">
        <f t="shared" si="1125"/>
        <v>0.1</v>
      </c>
      <c r="M169" s="166">
        <f t="shared" si="1125"/>
        <v>0.1</v>
      </c>
      <c r="N169" s="166">
        <f t="shared" si="1125"/>
        <v>0.1</v>
      </c>
      <c r="O169" s="166">
        <f t="shared" si="1125"/>
        <v>0.1</v>
      </c>
      <c r="P169" s="166">
        <f t="shared" si="1125"/>
        <v>0.1</v>
      </c>
      <c r="Q169" s="166">
        <f t="shared" si="1125"/>
        <v>0.1</v>
      </c>
      <c r="R169" s="166"/>
      <c r="S169" s="166"/>
      <c r="T169" s="166"/>
      <c r="U169" s="166">
        <v>0.1</v>
      </c>
      <c r="V169" s="166">
        <f t="shared" ref="V169" si="1126">U169</f>
        <v>0.1</v>
      </c>
      <c r="W169" s="166">
        <f t="shared" ref="W169" si="1127">V169</f>
        <v>0.1</v>
      </c>
      <c r="X169" s="166">
        <f t="shared" ref="X169" si="1128">W169</f>
        <v>0.1</v>
      </c>
      <c r="Y169" s="166">
        <f t="shared" ref="Y169" si="1129">X169</f>
        <v>0.1</v>
      </c>
      <c r="Z169" s="166">
        <f t="shared" ref="Z169" si="1130">Y169</f>
        <v>0.1</v>
      </c>
      <c r="AA169" s="166">
        <f t="shared" ref="AA169" si="1131">Z169</f>
        <v>0.1</v>
      </c>
      <c r="AB169" s="166">
        <f t="shared" ref="AB169" si="1132">AA169</f>
        <v>0.1</v>
      </c>
      <c r="AC169" s="166">
        <f t="shared" ref="AC169" si="1133">AB169</f>
        <v>0.1</v>
      </c>
      <c r="AD169" s="166">
        <f t="shared" ref="AD169" si="1134">AC169</f>
        <v>0.1</v>
      </c>
      <c r="AE169" s="166">
        <f t="shared" ref="AE169" si="1135">AD169</f>
        <v>0.1</v>
      </c>
      <c r="AF169" s="166">
        <f t="shared" ref="AF169" si="1136">AE169</f>
        <v>0.1</v>
      </c>
      <c r="AJ169" s="166">
        <v>0.1</v>
      </c>
      <c r="AK169" s="166">
        <f t="shared" ref="AK169" si="1137">AJ169</f>
        <v>0.1</v>
      </c>
      <c r="AL169" s="166">
        <f t="shared" ref="AL169" si="1138">AK169</f>
        <v>0.1</v>
      </c>
      <c r="AM169" s="166">
        <f t="shared" ref="AM169" si="1139">AL169</f>
        <v>0.1</v>
      </c>
      <c r="AN169" s="166">
        <f t="shared" ref="AN169" si="1140">AM169</f>
        <v>0.1</v>
      </c>
      <c r="AO169" s="166">
        <f t="shared" ref="AO169" si="1141">AN169</f>
        <v>0.1</v>
      </c>
      <c r="AP169" s="166">
        <f t="shared" ref="AP169" si="1142">AO169</f>
        <v>0.1</v>
      </c>
      <c r="AQ169" s="166">
        <f t="shared" ref="AQ169" si="1143">AP169</f>
        <v>0.1</v>
      </c>
      <c r="AR169" s="166">
        <f t="shared" ref="AR169" si="1144">AQ169</f>
        <v>0.1</v>
      </c>
      <c r="AS169" s="166">
        <f t="shared" ref="AS169" si="1145">AR169</f>
        <v>0.1</v>
      </c>
      <c r="AT169" s="166">
        <f t="shared" ref="AT169" si="1146">AS169</f>
        <v>0.1</v>
      </c>
      <c r="AU169" s="166">
        <f t="shared" ref="AU169" si="1147">AT169</f>
        <v>0.1</v>
      </c>
      <c r="AY169" s="166">
        <v>0.1</v>
      </c>
      <c r="AZ169" s="166">
        <f t="shared" ref="AZ169" si="1148">AY169</f>
        <v>0.1</v>
      </c>
      <c r="BA169" s="166">
        <f t="shared" ref="BA169" si="1149">AZ169</f>
        <v>0.1</v>
      </c>
      <c r="BB169" s="166">
        <f t="shared" ref="BB169" si="1150">BA169</f>
        <v>0.1</v>
      </c>
      <c r="BC169" s="166">
        <f t="shared" ref="BC169" si="1151">BB169</f>
        <v>0.1</v>
      </c>
      <c r="BD169" s="166">
        <f t="shared" ref="BD169" si="1152">BC169</f>
        <v>0.1</v>
      </c>
      <c r="BE169" s="166">
        <f t="shared" ref="BE169" si="1153">BD169</f>
        <v>0.1</v>
      </c>
      <c r="BF169" s="166">
        <f t="shared" ref="BF169" si="1154">BE169</f>
        <v>0.1</v>
      </c>
      <c r="BG169" s="166">
        <f t="shared" ref="BG169" si="1155">BF169</f>
        <v>0.1</v>
      </c>
      <c r="BH169" s="166">
        <f t="shared" ref="BH169" si="1156">BG169</f>
        <v>0.1</v>
      </c>
      <c r="BI169" s="166">
        <f t="shared" ref="BI169" si="1157">BH169</f>
        <v>0.1</v>
      </c>
      <c r="BJ169" s="166">
        <f t="shared" ref="BJ169" si="1158">BI169</f>
        <v>0.1</v>
      </c>
      <c r="BN169" s="166">
        <v>0.1</v>
      </c>
      <c r="BO169" s="166">
        <f t="shared" ref="BO169" si="1159">BN169</f>
        <v>0.1</v>
      </c>
      <c r="BP169" s="166">
        <f t="shared" ref="BP169" si="1160">BO169</f>
        <v>0.1</v>
      </c>
      <c r="BQ169" s="166">
        <f t="shared" ref="BQ169" si="1161">BP169</f>
        <v>0.1</v>
      </c>
      <c r="BR169" s="166">
        <f t="shared" ref="BR169" si="1162">BQ169</f>
        <v>0.1</v>
      </c>
      <c r="BS169" s="166">
        <f t="shared" ref="BS169" si="1163">BR169</f>
        <v>0.1</v>
      </c>
      <c r="BT169" s="166">
        <f t="shared" ref="BT169" si="1164">BS169</f>
        <v>0.1</v>
      </c>
      <c r="BU169" s="166">
        <f t="shared" ref="BU169" si="1165">BT169</f>
        <v>0.1</v>
      </c>
      <c r="BV169" s="166">
        <f t="shared" ref="BV169" si="1166">BU169</f>
        <v>0.1</v>
      </c>
      <c r="BW169" s="166">
        <f t="shared" ref="BW169" si="1167">BV169</f>
        <v>0.1</v>
      </c>
      <c r="BX169" s="166">
        <f t="shared" ref="BX169" si="1168">BW169</f>
        <v>0.1</v>
      </c>
      <c r="BY169" s="166">
        <f t="shared" ref="BY169" si="1169">BX169</f>
        <v>0.1</v>
      </c>
      <c r="CC169" s="166">
        <v>0.1</v>
      </c>
      <c r="CD169" s="166">
        <f t="shared" ref="CD169" si="1170">CC169</f>
        <v>0.1</v>
      </c>
      <c r="CE169" s="166">
        <f t="shared" ref="CE169" si="1171">CD169</f>
        <v>0.1</v>
      </c>
      <c r="CF169" s="166">
        <f t="shared" ref="CF169" si="1172">CE169</f>
        <v>0.1</v>
      </c>
      <c r="CG169" s="166">
        <f t="shared" ref="CG169" si="1173">CF169</f>
        <v>0.1</v>
      </c>
      <c r="CH169" s="166">
        <f t="shared" ref="CH169" si="1174">CG169</f>
        <v>0.1</v>
      </c>
      <c r="CI169" s="166">
        <f t="shared" ref="CI169" si="1175">CH169</f>
        <v>0.1</v>
      </c>
      <c r="CJ169" s="166">
        <f t="shared" ref="CJ169" si="1176">CI169</f>
        <v>0.1</v>
      </c>
      <c r="CK169" s="166">
        <f t="shared" ref="CK169" si="1177">CJ169</f>
        <v>0.1</v>
      </c>
      <c r="CL169" s="166">
        <f t="shared" ref="CL169" si="1178">CK169</f>
        <v>0.1</v>
      </c>
      <c r="CM169" s="166">
        <f t="shared" ref="CM169" si="1179">CL169</f>
        <v>0.1</v>
      </c>
      <c r="CN169" s="166">
        <f t="shared" ref="CN169" si="1180">CM169</f>
        <v>0.1</v>
      </c>
    </row>
    <row r="170" spans="1:94" s="8" customFormat="1" x14ac:dyDescent="0.35">
      <c r="C170" s="161"/>
      <c r="D170" s="161"/>
      <c r="F170" s="136"/>
      <c r="G170" s="136"/>
      <c r="H170" s="136"/>
      <c r="I170" s="136"/>
      <c r="J170" s="136"/>
      <c r="K170" s="136"/>
      <c r="L170" s="136"/>
      <c r="M170" s="136"/>
      <c r="N170" s="136"/>
      <c r="O170" s="136"/>
      <c r="P170" s="136"/>
      <c r="Q170" s="136"/>
      <c r="R170" s="136"/>
      <c r="S170" s="136"/>
      <c r="T170" s="136"/>
      <c r="U170" s="136"/>
      <c r="V170" s="136"/>
      <c r="W170" s="136"/>
      <c r="X170" s="136"/>
      <c r="Y170" s="136"/>
      <c r="Z170" s="136"/>
      <c r="AA170" s="136"/>
      <c r="AB170" s="136"/>
      <c r="AC170" s="136"/>
      <c r="AD170" s="136"/>
      <c r="AE170" s="136"/>
      <c r="AF170" s="136"/>
      <c r="AJ170" s="136"/>
      <c r="AK170" s="136"/>
      <c r="AL170" s="136"/>
      <c r="AM170" s="136"/>
      <c r="AN170" s="136"/>
      <c r="AO170" s="136"/>
      <c r="AP170" s="136"/>
      <c r="AQ170" s="136"/>
      <c r="AR170" s="136"/>
      <c r="AS170" s="136"/>
      <c r="AT170" s="136"/>
      <c r="AU170" s="136"/>
      <c r="AY170" s="136"/>
      <c r="AZ170" s="136"/>
      <c r="BA170" s="136"/>
      <c r="BB170" s="136"/>
      <c r="BC170" s="136"/>
      <c r="BD170" s="136"/>
      <c r="BE170" s="136"/>
      <c r="BF170" s="136"/>
      <c r="BG170" s="136"/>
      <c r="BH170" s="136"/>
      <c r="BI170" s="136"/>
      <c r="BJ170" s="136"/>
      <c r="BN170" s="136"/>
      <c r="BO170" s="136"/>
      <c r="BP170" s="136"/>
      <c r="BQ170" s="136"/>
      <c r="BR170" s="136"/>
      <c r="BS170" s="136"/>
      <c r="BT170" s="136"/>
      <c r="BU170" s="136"/>
      <c r="BV170" s="136"/>
      <c r="BW170" s="136"/>
      <c r="BX170" s="136"/>
      <c r="BY170" s="136"/>
      <c r="CC170" s="136"/>
      <c r="CD170" s="136"/>
      <c r="CE170" s="136"/>
      <c r="CF170" s="136"/>
      <c r="CG170" s="136"/>
      <c r="CH170" s="136"/>
      <c r="CI170" s="136"/>
      <c r="CJ170" s="136"/>
      <c r="CK170" s="136"/>
      <c r="CL170" s="136"/>
      <c r="CM170" s="136"/>
      <c r="CN170" s="136"/>
    </row>
    <row r="171" spans="1:94" s="15" customFormat="1" thickBot="1" x14ac:dyDescent="0.35">
      <c r="A171" s="15" t="s">
        <v>62</v>
      </c>
      <c r="C171" s="171">
        <f>(C165+C161)/2*C169</f>
        <v>187500</v>
      </c>
      <c r="D171" s="171">
        <f>(D165+D161)/2*D169</f>
        <v>125000</v>
      </c>
      <c r="F171" s="156">
        <f>(F165+F161)/2*F169/12</f>
        <v>20399.305555555558</v>
      </c>
      <c r="G171" s="156">
        <f>(G165+G161)/2*(G169/12)</f>
        <v>19531.25</v>
      </c>
      <c r="H171" s="156">
        <f t="shared" ref="H171:Q171" si="1181">(H165+H161)/2*H169/12</f>
        <v>18663.194444444449</v>
      </c>
      <c r="I171" s="156">
        <f t="shared" si="1181"/>
        <v>17795.138888888894</v>
      </c>
      <c r="J171" s="156">
        <f t="shared" si="1181"/>
        <v>16927.083333333339</v>
      </c>
      <c r="K171" s="156">
        <f t="shared" si="1181"/>
        <v>16059.027777777781</v>
      </c>
      <c r="L171" s="156">
        <f t="shared" si="1181"/>
        <v>15190.972222222226</v>
      </c>
      <c r="M171" s="156">
        <f t="shared" si="1181"/>
        <v>14322.916666666666</v>
      </c>
      <c r="N171" s="156">
        <f t="shared" si="1181"/>
        <v>13454.861111111115</v>
      </c>
      <c r="O171" s="156">
        <f t="shared" si="1181"/>
        <v>12586.805555555555</v>
      </c>
      <c r="P171" s="156">
        <f t="shared" si="1181"/>
        <v>11718.75</v>
      </c>
      <c r="Q171" s="156">
        <f t="shared" si="1181"/>
        <v>10850.694444444443</v>
      </c>
      <c r="R171" s="156"/>
      <c r="S171" s="156"/>
      <c r="T171" s="156"/>
      <c r="U171" s="156">
        <f>(U165+U161)/2*U169/12</f>
        <v>0</v>
      </c>
      <c r="V171" s="156">
        <f>(V165+V161)/2*(V169/12)</f>
        <v>0</v>
      </c>
      <c r="W171" s="156">
        <f t="shared" ref="W171:AF171" si="1182">(W165+W161)/2*W169/12</f>
        <v>0</v>
      </c>
      <c r="X171" s="156">
        <f t="shared" si="1182"/>
        <v>0</v>
      </c>
      <c r="Y171" s="156">
        <f t="shared" si="1182"/>
        <v>0</v>
      </c>
      <c r="Z171" s="156">
        <f t="shared" si="1182"/>
        <v>0</v>
      </c>
      <c r="AA171" s="156">
        <f t="shared" si="1182"/>
        <v>0</v>
      </c>
      <c r="AB171" s="156">
        <f t="shared" si="1182"/>
        <v>0</v>
      </c>
      <c r="AC171" s="156">
        <f t="shared" si="1182"/>
        <v>0</v>
      </c>
      <c r="AD171" s="156">
        <f t="shared" si="1182"/>
        <v>0</v>
      </c>
      <c r="AE171" s="156">
        <f t="shared" si="1182"/>
        <v>0</v>
      </c>
      <c r="AF171" s="156">
        <f t="shared" si="1182"/>
        <v>0</v>
      </c>
      <c r="AJ171" s="156">
        <f>(AJ165+AJ161)/2*AJ169/12</f>
        <v>0</v>
      </c>
      <c r="AK171" s="156">
        <f>(AK165+AK161)/2*(AK169/12)</f>
        <v>0</v>
      </c>
      <c r="AL171" s="156">
        <f t="shared" ref="AL171:AU171" si="1183">(AL165+AL161)/2*AL169/12</f>
        <v>0</v>
      </c>
      <c r="AM171" s="156">
        <f t="shared" si="1183"/>
        <v>0</v>
      </c>
      <c r="AN171" s="156">
        <f t="shared" si="1183"/>
        <v>0</v>
      </c>
      <c r="AO171" s="156">
        <f t="shared" si="1183"/>
        <v>0</v>
      </c>
      <c r="AP171" s="156">
        <f t="shared" si="1183"/>
        <v>0</v>
      </c>
      <c r="AQ171" s="156">
        <f t="shared" si="1183"/>
        <v>0</v>
      </c>
      <c r="AR171" s="156">
        <f t="shared" si="1183"/>
        <v>0</v>
      </c>
      <c r="AS171" s="156">
        <f t="shared" si="1183"/>
        <v>0</v>
      </c>
      <c r="AT171" s="156">
        <f t="shared" si="1183"/>
        <v>0</v>
      </c>
      <c r="AU171" s="156">
        <f t="shared" si="1183"/>
        <v>0</v>
      </c>
      <c r="AY171" s="156">
        <f>(AY165+AY161)/2*AY169/12</f>
        <v>0</v>
      </c>
      <c r="AZ171" s="156">
        <f>(AZ165+AZ161)/2*(AZ169/12)</f>
        <v>0</v>
      </c>
      <c r="BA171" s="156">
        <f t="shared" ref="BA171:BJ171" si="1184">(BA165+BA161)/2*BA169/12</f>
        <v>0</v>
      </c>
      <c r="BB171" s="156">
        <f t="shared" si="1184"/>
        <v>0</v>
      </c>
      <c r="BC171" s="156">
        <f t="shared" si="1184"/>
        <v>0</v>
      </c>
      <c r="BD171" s="156">
        <f t="shared" si="1184"/>
        <v>0</v>
      </c>
      <c r="BE171" s="156">
        <f t="shared" si="1184"/>
        <v>0</v>
      </c>
      <c r="BF171" s="156">
        <f t="shared" si="1184"/>
        <v>0</v>
      </c>
      <c r="BG171" s="156">
        <f t="shared" si="1184"/>
        <v>0</v>
      </c>
      <c r="BH171" s="156">
        <f t="shared" si="1184"/>
        <v>0</v>
      </c>
      <c r="BI171" s="156">
        <f t="shared" si="1184"/>
        <v>0</v>
      </c>
      <c r="BJ171" s="156">
        <f t="shared" si="1184"/>
        <v>0</v>
      </c>
      <c r="BN171" s="156">
        <f>(BN165+BN161)/2*BN169/12</f>
        <v>0</v>
      </c>
      <c r="BO171" s="156">
        <f>(BO165+BO161)/2*(BO169/12)</f>
        <v>0</v>
      </c>
      <c r="BP171" s="156">
        <f t="shared" ref="BP171:BY171" si="1185">(BP165+BP161)/2*BP169/12</f>
        <v>0</v>
      </c>
      <c r="BQ171" s="156">
        <f t="shared" si="1185"/>
        <v>0</v>
      </c>
      <c r="BR171" s="156">
        <f t="shared" si="1185"/>
        <v>0</v>
      </c>
      <c r="BS171" s="156">
        <f t="shared" si="1185"/>
        <v>0</v>
      </c>
      <c r="BT171" s="156">
        <f t="shared" si="1185"/>
        <v>0</v>
      </c>
      <c r="BU171" s="156">
        <f t="shared" si="1185"/>
        <v>0</v>
      </c>
      <c r="BV171" s="156">
        <f t="shared" si="1185"/>
        <v>0</v>
      </c>
      <c r="BW171" s="156">
        <f t="shared" si="1185"/>
        <v>0</v>
      </c>
      <c r="BX171" s="156">
        <f t="shared" si="1185"/>
        <v>0</v>
      </c>
      <c r="BY171" s="156">
        <f t="shared" si="1185"/>
        <v>0</v>
      </c>
      <c r="CC171" s="156">
        <f>(CC165+CC161)/2*CC169/12</f>
        <v>0</v>
      </c>
      <c r="CD171" s="156">
        <f>(CD165+CD161)/2*(CD169/12)</f>
        <v>0</v>
      </c>
      <c r="CE171" s="156">
        <f t="shared" ref="CE171:CN171" si="1186">(CE165+CE161)/2*CE169/12</f>
        <v>0</v>
      </c>
      <c r="CF171" s="156">
        <f t="shared" si="1186"/>
        <v>0</v>
      </c>
      <c r="CG171" s="156">
        <f t="shared" si="1186"/>
        <v>0</v>
      </c>
      <c r="CH171" s="156">
        <f t="shared" si="1186"/>
        <v>0</v>
      </c>
      <c r="CI171" s="156">
        <f t="shared" si="1186"/>
        <v>0</v>
      </c>
      <c r="CJ171" s="156">
        <f t="shared" si="1186"/>
        <v>0</v>
      </c>
      <c r="CK171" s="156">
        <f t="shared" si="1186"/>
        <v>0</v>
      </c>
      <c r="CL171" s="156">
        <f t="shared" si="1186"/>
        <v>0</v>
      </c>
      <c r="CM171" s="156">
        <f t="shared" si="1186"/>
        <v>0</v>
      </c>
      <c r="CN171" s="156">
        <f t="shared" si="1186"/>
        <v>0</v>
      </c>
    </row>
    <row r="172" spans="1:94" s="8" customFormat="1" x14ac:dyDescent="0.35">
      <c r="C172" s="17"/>
      <c r="D172" s="17"/>
      <c r="F172" s="136"/>
      <c r="G172" s="136"/>
      <c r="H172" s="136"/>
      <c r="I172" s="136"/>
      <c r="J172" s="136"/>
      <c r="K172" s="136"/>
      <c r="L172" s="136"/>
      <c r="M172" s="136"/>
      <c r="N172" s="136"/>
      <c r="O172" s="136"/>
      <c r="P172" s="136"/>
      <c r="Q172" s="136"/>
      <c r="R172" s="136"/>
      <c r="S172" s="136"/>
      <c r="T172" s="136"/>
      <c r="U172" s="136"/>
      <c r="V172" s="136"/>
      <c r="W172" s="136"/>
      <c r="X172" s="136"/>
      <c r="Y172" s="136"/>
      <c r="Z172" s="136"/>
      <c r="AA172" s="136"/>
      <c r="AB172" s="136"/>
      <c r="AC172" s="136"/>
      <c r="AD172" s="136"/>
      <c r="AE172" s="136"/>
      <c r="AF172" s="136"/>
      <c r="AJ172" s="136"/>
      <c r="AK172" s="136"/>
      <c r="AL172" s="136"/>
      <c r="AM172" s="136"/>
      <c r="AN172" s="136"/>
      <c r="AO172" s="136"/>
      <c r="AP172" s="136"/>
      <c r="AQ172" s="136"/>
      <c r="AR172" s="136"/>
      <c r="AS172" s="136"/>
      <c r="AT172" s="136"/>
      <c r="AU172" s="136"/>
      <c r="AY172" s="136"/>
      <c r="AZ172" s="136"/>
      <c r="BA172" s="136"/>
      <c r="BB172" s="136"/>
      <c r="BC172" s="136"/>
      <c r="BD172" s="136"/>
      <c r="BE172" s="136"/>
      <c r="BF172" s="136"/>
      <c r="BG172" s="136"/>
      <c r="BH172" s="136"/>
      <c r="BI172" s="136"/>
      <c r="BJ172" s="136"/>
      <c r="BN172" s="136"/>
      <c r="BO172" s="136"/>
      <c r="BP172" s="136"/>
      <c r="BQ172" s="136"/>
      <c r="BR172" s="136"/>
      <c r="BS172" s="136"/>
      <c r="BT172" s="136"/>
      <c r="BU172" s="136"/>
      <c r="BV172" s="136"/>
      <c r="BW172" s="136"/>
      <c r="BX172" s="136"/>
      <c r="BY172" s="136"/>
      <c r="CC172" s="136"/>
      <c r="CD172" s="136"/>
      <c r="CE172" s="136"/>
      <c r="CF172" s="136"/>
      <c r="CG172" s="136"/>
      <c r="CH172" s="136"/>
      <c r="CI172" s="136"/>
      <c r="CJ172" s="136"/>
      <c r="CK172" s="136"/>
      <c r="CL172" s="136"/>
      <c r="CM172" s="136"/>
      <c r="CN172" s="136"/>
    </row>
    <row r="173" spans="1:94" s="8" customFormat="1" x14ac:dyDescent="0.35">
      <c r="A173" s="75" t="s">
        <v>191</v>
      </c>
      <c r="C173" s="17"/>
      <c r="D173" s="17"/>
      <c r="F173" s="136"/>
      <c r="G173" s="136"/>
      <c r="H173" s="136"/>
      <c r="I173" s="136"/>
      <c r="J173" s="136"/>
      <c r="K173" s="136"/>
      <c r="L173" s="136"/>
      <c r="M173" s="136"/>
      <c r="N173" s="136"/>
      <c r="O173" s="136"/>
      <c r="P173" s="136"/>
      <c r="Q173" s="136"/>
      <c r="R173" s="136"/>
      <c r="S173" s="136"/>
      <c r="T173" s="136"/>
      <c r="U173" s="136"/>
      <c r="V173" s="136"/>
      <c r="W173" s="136"/>
      <c r="X173" s="136"/>
      <c r="Y173" s="136"/>
      <c r="Z173" s="136"/>
      <c r="AA173" s="136"/>
      <c r="AB173" s="136"/>
      <c r="AC173" s="136"/>
      <c r="AD173" s="136"/>
      <c r="AE173" s="136"/>
      <c r="AF173" s="136"/>
      <c r="AJ173" s="136"/>
      <c r="AK173" s="136"/>
      <c r="AL173" s="136"/>
      <c r="AM173" s="136"/>
      <c r="AN173" s="136"/>
      <c r="AO173" s="136"/>
      <c r="AP173" s="136"/>
      <c r="AQ173" s="136"/>
      <c r="AR173" s="136"/>
      <c r="AS173" s="136"/>
      <c r="AT173" s="136"/>
      <c r="AU173" s="136"/>
      <c r="AY173" s="136"/>
      <c r="AZ173" s="136"/>
      <c r="BA173" s="136"/>
      <c r="BB173" s="136"/>
      <c r="BC173" s="136"/>
      <c r="BD173" s="136"/>
      <c r="BE173" s="136"/>
      <c r="BF173" s="136"/>
      <c r="BG173" s="136"/>
      <c r="BH173" s="136"/>
      <c r="BI173" s="136"/>
      <c r="BJ173" s="136"/>
      <c r="BN173" s="136"/>
      <c r="BO173" s="136"/>
      <c r="BP173" s="136"/>
      <c r="BQ173" s="136"/>
      <c r="BR173" s="136"/>
      <c r="BS173" s="136"/>
      <c r="BT173" s="136"/>
      <c r="BU173" s="136"/>
      <c r="BV173" s="136"/>
      <c r="BW173" s="136"/>
      <c r="BX173" s="136"/>
      <c r="BY173" s="136"/>
      <c r="CC173" s="136"/>
      <c r="CD173" s="136"/>
      <c r="CE173" s="136"/>
      <c r="CF173" s="136"/>
      <c r="CG173" s="136"/>
      <c r="CH173" s="136"/>
      <c r="CI173" s="136"/>
      <c r="CJ173" s="136"/>
      <c r="CK173" s="136"/>
      <c r="CL173" s="136"/>
      <c r="CM173" s="136"/>
      <c r="CN173" s="136"/>
    </row>
    <row r="174" spans="1:94" s="76" customFormat="1" x14ac:dyDescent="0.35">
      <c r="A174" s="76" t="s">
        <v>40</v>
      </c>
      <c r="C174" s="222"/>
      <c r="D174" s="222"/>
      <c r="E174" s="8"/>
      <c r="F174" s="136">
        <f>D178</f>
        <v>903542.5</v>
      </c>
      <c r="G174" s="136">
        <f>F178</f>
        <v>828247.29166666663</v>
      </c>
      <c r="H174" s="136">
        <f t="shared" ref="H174:Q174" si="1187">G178</f>
        <v>752952.08333333326</v>
      </c>
      <c r="I174" s="136">
        <f t="shared" si="1187"/>
        <v>677656.87499999988</v>
      </c>
      <c r="J174" s="136">
        <f t="shared" si="1187"/>
        <v>602361.66666666651</v>
      </c>
      <c r="K174" s="136">
        <f t="shared" si="1187"/>
        <v>527066.45833333314</v>
      </c>
      <c r="L174" s="136">
        <f t="shared" si="1187"/>
        <v>451771.24999999983</v>
      </c>
      <c r="M174" s="136">
        <f t="shared" si="1187"/>
        <v>376476.04166666651</v>
      </c>
      <c r="N174" s="136">
        <f t="shared" si="1187"/>
        <v>301180.8333333332</v>
      </c>
      <c r="O174" s="136">
        <f t="shared" si="1187"/>
        <v>225885.62499999988</v>
      </c>
      <c r="P174" s="136">
        <f t="shared" si="1187"/>
        <v>150590.41666666657</v>
      </c>
      <c r="Q174" s="136">
        <f t="shared" si="1187"/>
        <v>75295.208333333241</v>
      </c>
      <c r="R174" s="165"/>
      <c r="S174" s="136"/>
      <c r="T174" s="165"/>
      <c r="U174" s="136">
        <f>S178</f>
        <v>0</v>
      </c>
      <c r="V174" s="136">
        <f>U178</f>
        <v>0</v>
      </c>
      <c r="W174" s="136">
        <f t="shared" ref="W174:AF174" si="1188">V178</f>
        <v>0</v>
      </c>
      <c r="X174" s="136">
        <f t="shared" si="1188"/>
        <v>0</v>
      </c>
      <c r="Y174" s="136">
        <f t="shared" si="1188"/>
        <v>0</v>
      </c>
      <c r="Z174" s="136">
        <f t="shared" si="1188"/>
        <v>0</v>
      </c>
      <c r="AA174" s="136">
        <f t="shared" si="1188"/>
        <v>0</v>
      </c>
      <c r="AB174" s="136">
        <f t="shared" si="1188"/>
        <v>0</v>
      </c>
      <c r="AC174" s="136">
        <f t="shared" si="1188"/>
        <v>0</v>
      </c>
      <c r="AD174" s="136">
        <f t="shared" si="1188"/>
        <v>0</v>
      </c>
      <c r="AE174" s="136">
        <f t="shared" si="1188"/>
        <v>0</v>
      </c>
      <c r="AF174" s="136">
        <f t="shared" si="1188"/>
        <v>0</v>
      </c>
      <c r="AG174" s="19"/>
      <c r="AH174" s="19"/>
      <c r="AI174" s="19"/>
      <c r="AJ174" s="136">
        <f>AH178</f>
        <v>0</v>
      </c>
      <c r="AK174" s="136">
        <f>AJ178</f>
        <v>0</v>
      </c>
      <c r="AL174" s="136">
        <f t="shared" ref="AL174:AU174" si="1189">AK178</f>
        <v>0</v>
      </c>
      <c r="AM174" s="136">
        <f t="shared" si="1189"/>
        <v>0</v>
      </c>
      <c r="AN174" s="136">
        <f t="shared" si="1189"/>
        <v>0</v>
      </c>
      <c r="AO174" s="136">
        <f t="shared" si="1189"/>
        <v>0</v>
      </c>
      <c r="AP174" s="136">
        <f t="shared" si="1189"/>
        <v>0</v>
      </c>
      <c r="AQ174" s="136">
        <f t="shared" si="1189"/>
        <v>0</v>
      </c>
      <c r="AR174" s="136">
        <f t="shared" si="1189"/>
        <v>0</v>
      </c>
      <c r="AS174" s="136">
        <f t="shared" si="1189"/>
        <v>0</v>
      </c>
      <c r="AT174" s="136">
        <f t="shared" si="1189"/>
        <v>0</v>
      </c>
      <c r="AU174" s="136">
        <f t="shared" si="1189"/>
        <v>0</v>
      </c>
      <c r="AV174" s="19"/>
      <c r="AW174" s="19"/>
      <c r="AX174" s="19"/>
      <c r="AY174" s="136">
        <f>AW178</f>
        <v>0</v>
      </c>
      <c r="AZ174" s="136">
        <f>AY178</f>
        <v>0</v>
      </c>
      <c r="BA174" s="136">
        <f t="shared" ref="BA174:BJ174" si="1190">AZ178</f>
        <v>0</v>
      </c>
      <c r="BB174" s="136">
        <f t="shared" si="1190"/>
        <v>0</v>
      </c>
      <c r="BC174" s="136">
        <f t="shared" si="1190"/>
        <v>0</v>
      </c>
      <c r="BD174" s="136">
        <f t="shared" si="1190"/>
        <v>0</v>
      </c>
      <c r="BE174" s="136">
        <f t="shared" si="1190"/>
        <v>0</v>
      </c>
      <c r="BF174" s="136">
        <f t="shared" si="1190"/>
        <v>0</v>
      </c>
      <c r="BG174" s="136">
        <f t="shared" si="1190"/>
        <v>0</v>
      </c>
      <c r="BH174" s="136">
        <f t="shared" si="1190"/>
        <v>0</v>
      </c>
      <c r="BI174" s="136">
        <f t="shared" si="1190"/>
        <v>0</v>
      </c>
      <c r="BJ174" s="136">
        <f t="shared" si="1190"/>
        <v>0</v>
      </c>
      <c r="BK174" s="19"/>
      <c r="BL174" s="19"/>
      <c r="BM174" s="19"/>
      <c r="BN174" s="136">
        <f>BL178</f>
        <v>0</v>
      </c>
      <c r="BO174" s="136">
        <f>BN178</f>
        <v>0</v>
      </c>
      <c r="BP174" s="136">
        <f t="shared" ref="BP174:BY174" si="1191">BO178</f>
        <v>0</v>
      </c>
      <c r="BQ174" s="136">
        <f t="shared" si="1191"/>
        <v>0</v>
      </c>
      <c r="BR174" s="136">
        <f t="shared" si="1191"/>
        <v>0</v>
      </c>
      <c r="BS174" s="136">
        <f t="shared" si="1191"/>
        <v>0</v>
      </c>
      <c r="BT174" s="136">
        <f t="shared" si="1191"/>
        <v>0</v>
      </c>
      <c r="BU174" s="136">
        <f t="shared" si="1191"/>
        <v>0</v>
      </c>
      <c r="BV174" s="136">
        <f t="shared" si="1191"/>
        <v>0</v>
      </c>
      <c r="BW174" s="136">
        <f t="shared" si="1191"/>
        <v>0</v>
      </c>
      <c r="BX174" s="136">
        <f t="shared" si="1191"/>
        <v>0</v>
      </c>
      <c r="BY174" s="136">
        <f t="shared" si="1191"/>
        <v>0</v>
      </c>
      <c r="BZ174" s="19"/>
      <c r="CA174" s="19"/>
      <c r="CB174" s="19"/>
      <c r="CC174" s="136">
        <f>CA178</f>
        <v>0</v>
      </c>
      <c r="CD174" s="136">
        <f>CC178</f>
        <v>0</v>
      </c>
      <c r="CE174" s="136">
        <f t="shared" ref="CE174:CN174" si="1192">CD178</f>
        <v>0</v>
      </c>
      <c r="CF174" s="136">
        <f t="shared" si="1192"/>
        <v>0</v>
      </c>
      <c r="CG174" s="136">
        <f t="shared" si="1192"/>
        <v>0</v>
      </c>
      <c r="CH174" s="136">
        <f t="shared" si="1192"/>
        <v>0</v>
      </c>
      <c r="CI174" s="136">
        <f t="shared" si="1192"/>
        <v>0</v>
      </c>
      <c r="CJ174" s="136">
        <f t="shared" si="1192"/>
        <v>0</v>
      </c>
      <c r="CK174" s="136">
        <f t="shared" si="1192"/>
        <v>0</v>
      </c>
      <c r="CL174" s="136">
        <f t="shared" si="1192"/>
        <v>0</v>
      </c>
      <c r="CM174" s="136">
        <f t="shared" si="1192"/>
        <v>0</v>
      </c>
      <c r="CN174" s="136">
        <f t="shared" si="1192"/>
        <v>0</v>
      </c>
      <c r="CO174" s="19"/>
      <c r="CP174" s="19"/>
    </row>
    <row r="175" spans="1:94" s="8" customFormat="1" x14ac:dyDescent="0.35">
      <c r="A175" s="8" t="s">
        <v>56</v>
      </c>
      <c r="C175" s="17"/>
      <c r="D175" s="17"/>
      <c r="F175" s="136"/>
      <c r="G175" s="136"/>
      <c r="H175" s="136"/>
      <c r="I175" s="136"/>
      <c r="J175" s="136"/>
      <c r="K175" s="136"/>
      <c r="L175" s="136"/>
      <c r="M175" s="136"/>
      <c r="N175" s="136"/>
      <c r="O175" s="136"/>
      <c r="P175" s="136"/>
      <c r="Q175" s="136"/>
      <c r="R175" s="136"/>
      <c r="S175" s="136"/>
      <c r="T175" s="136"/>
      <c r="U175" s="136"/>
      <c r="V175" s="136"/>
      <c r="W175" s="136"/>
      <c r="X175" s="136"/>
      <c r="Y175" s="136"/>
      <c r="Z175" s="136"/>
      <c r="AA175" s="136"/>
      <c r="AB175" s="136"/>
      <c r="AC175" s="136"/>
      <c r="AD175" s="136"/>
      <c r="AE175" s="136"/>
      <c r="AF175" s="136"/>
      <c r="AJ175" s="136"/>
      <c r="AK175" s="136"/>
      <c r="AL175" s="136"/>
      <c r="AM175" s="136"/>
      <c r="AN175" s="136"/>
      <c r="AO175" s="136"/>
      <c r="AP175" s="136"/>
      <c r="AQ175" s="136"/>
      <c r="AR175" s="136"/>
      <c r="AS175" s="136"/>
      <c r="AT175" s="136"/>
      <c r="AU175" s="136"/>
      <c r="AY175" s="136"/>
      <c r="AZ175" s="136"/>
      <c r="BA175" s="136"/>
      <c r="BB175" s="136"/>
      <c r="BC175" s="136"/>
      <c r="BD175" s="136"/>
      <c r="BE175" s="136"/>
      <c r="BF175" s="136"/>
      <c r="BG175" s="136"/>
      <c r="BH175" s="136"/>
      <c r="BI175" s="136"/>
      <c r="BJ175" s="136"/>
      <c r="BN175" s="136"/>
      <c r="BO175" s="136"/>
      <c r="BP175" s="136"/>
      <c r="BQ175" s="136"/>
      <c r="BR175" s="136"/>
      <c r="BS175" s="136"/>
      <c r="BT175" s="136"/>
      <c r="BU175" s="136"/>
      <c r="BV175" s="136"/>
      <c r="BW175" s="136"/>
      <c r="BX175" s="136"/>
      <c r="BY175" s="136"/>
      <c r="CC175" s="136"/>
      <c r="CD175" s="136"/>
      <c r="CE175" s="136"/>
      <c r="CF175" s="136"/>
      <c r="CG175" s="136"/>
      <c r="CH175" s="136"/>
      <c r="CI175" s="136"/>
      <c r="CJ175" s="136"/>
      <c r="CK175" s="136"/>
      <c r="CL175" s="136"/>
      <c r="CM175" s="136"/>
      <c r="CN175" s="136"/>
    </row>
    <row r="176" spans="1:94" s="11" customFormat="1" x14ac:dyDescent="0.35">
      <c r="A176" s="11" t="s">
        <v>57</v>
      </c>
      <c r="C176" s="120"/>
      <c r="D176" s="120"/>
      <c r="F176" s="155">
        <f>-F174/12</f>
        <v>-75295.208333333328</v>
      </c>
      <c r="G176" s="155">
        <f>F176</f>
        <v>-75295.208333333328</v>
      </c>
      <c r="H176" s="155">
        <f t="shared" ref="H176:Q176" si="1193">G176</f>
        <v>-75295.208333333328</v>
      </c>
      <c r="I176" s="155">
        <f t="shared" si="1193"/>
        <v>-75295.208333333328</v>
      </c>
      <c r="J176" s="155">
        <f t="shared" si="1193"/>
        <v>-75295.208333333328</v>
      </c>
      <c r="K176" s="155">
        <f t="shared" si="1193"/>
        <v>-75295.208333333328</v>
      </c>
      <c r="L176" s="155">
        <f t="shared" si="1193"/>
        <v>-75295.208333333328</v>
      </c>
      <c r="M176" s="155">
        <f t="shared" si="1193"/>
        <v>-75295.208333333328</v>
      </c>
      <c r="N176" s="155">
        <f t="shared" si="1193"/>
        <v>-75295.208333333328</v>
      </c>
      <c r="O176" s="155">
        <f t="shared" si="1193"/>
        <v>-75295.208333333328</v>
      </c>
      <c r="P176" s="155">
        <f t="shared" si="1193"/>
        <v>-75295.208333333328</v>
      </c>
      <c r="Q176" s="155">
        <f t="shared" si="1193"/>
        <v>-75295.208333333328</v>
      </c>
      <c r="R176" s="155"/>
      <c r="S176" s="155"/>
      <c r="T176" s="155"/>
      <c r="U176" s="155">
        <f>-U174/12</f>
        <v>0</v>
      </c>
      <c r="V176" s="155">
        <f>U176</f>
        <v>0</v>
      </c>
      <c r="W176" s="155">
        <f t="shared" ref="W176:AF176" si="1194">V176</f>
        <v>0</v>
      </c>
      <c r="X176" s="155">
        <f t="shared" si="1194"/>
        <v>0</v>
      </c>
      <c r="Y176" s="155">
        <f t="shared" si="1194"/>
        <v>0</v>
      </c>
      <c r="Z176" s="155">
        <f t="shared" si="1194"/>
        <v>0</v>
      </c>
      <c r="AA176" s="155">
        <f t="shared" si="1194"/>
        <v>0</v>
      </c>
      <c r="AB176" s="155">
        <f t="shared" si="1194"/>
        <v>0</v>
      </c>
      <c r="AC176" s="155">
        <f t="shared" si="1194"/>
        <v>0</v>
      </c>
      <c r="AD176" s="155">
        <f t="shared" si="1194"/>
        <v>0</v>
      </c>
      <c r="AE176" s="155">
        <f t="shared" si="1194"/>
        <v>0</v>
      </c>
      <c r="AF176" s="155">
        <f t="shared" si="1194"/>
        <v>0</v>
      </c>
      <c r="AJ176" s="155">
        <f>-AJ174/12</f>
        <v>0</v>
      </c>
      <c r="AK176" s="155">
        <f>AJ176</f>
        <v>0</v>
      </c>
      <c r="AL176" s="155">
        <f t="shared" ref="AL176:AU176" si="1195">AK176</f>
        <v>0</v>
      </c>
      <c r="AM176" s="155">
        <f t="shared" si="1195"/>
        <v>0</v>
      </c>
      <c r="AN176" s="155">
        <f t="shared" si="1195"/>
        <v>0</v>
      </c>
      <c r="AO176" s="155">
        <f t="shared" si="1195"/>
        <v>0</v>
      </c>
      <c r="AP176" s="155">
        <f t="shared" si="1195"/>
        <v>0</v>
      </c>
      <c r="AQ176" s="155">
        <f t="shared" si="1195"/>
        <v>0</v>
      </c>
      <c r="AR176" s="155">
        <f t="shared" si="1195"/>
        <v>0</v>
      </c>
      <c r="AS176" s="155">
        <f t="shared" si="1195"/>
        <v>0</v>
      </c>
      <c r="AT176" s="155">
        <f t="shared" si="1195"/>
        <v>0</v>
      </c>
      <c r="AU176" s="155">
        <f t="shared" si="1195"/>
        <v>0</v>
      </c>
      <c r="AY176" s="155">
        <f>-AY174/12</f>
        <v>0</v>
      </c>
      <c r="AZ176" s="155">
        <f>AY176</f>
        <v>0</v>
      </c>
      <c r="BA176" s="155">
        <f t="shared" ref="BA176:BJ176" si="1196">AZ176</f>
        <v>0</v>
      </c>
      <c r="BB176" s="155">
        <f t="shared" si="1196"/>
        <v>0</v>
      </c>
      <c r="BC176" s="155">
        <f t="shared" si="1196"/>
        <v>0</v>
      </c>
      <c r="BD176" s="155">
        <f t="shared" si="1196"/>
        <v>0</v>
      </c>
      <c r="BE176" s="155">
        <f t="shared" si="1196"/>
        <v>0</v>
      </c>
      <c r="BF176" s="155">
        <f t="shared" si="1196"/>
        <v>0</v>
      </c>
      <c r="BG176" s="155">
        <f t="shared" si="1196"/>
        <v>0</v>
      </c>
      <c r="BH176" s="155">
        <f t="shared" si="1196"/>
        <v>0</v>
      </c>
      <c r="BI176" s="155">
        <f t="shared" si="1196"/>
        <v>0</v>
      </c>
      <c r="BJ176" s="155">
        <f t="shared" si="1196"/>
        <v>0</v>
      </c>
      <c r="BN176" s="155">
        <f>-BN174/12</f>
        <v>0</v>
      </c>
      <c r="BO176" s="155">
        <f>BN176</f>
        <v>0</v>
      </c>
      <c r="BP176" s="155">
        <f t="shared" ref="BP176:BY176" si="1197">BO176</f>
        <v>0</v>
      </c>
      <c r="BQ176" s="155">
        <f t="shared" si="1197"/>
        <v>0</v>
      </c>
      <c r="BR176" s="155">
        <f t="shared" si="1197"/>
        <v>0</v>
      </c>
      <c r="BS176" s="155">
        <f t="shared" si="1197"/>
        <v>0</v>
      </c>
      <c r="BT176" s="155">
        <f t="shared" si="1197"/>
        <v>0</v>
      </c>
      <c r="BU176" s="155">
        <f t="shared" si="1197"/>
        <v>0</v>
      </c>
      <c r="BV176" s="155">
        <f t="shared" si="1197"/>
        <v>0</v>
      </c>
      <c r="BW176" s="155">
        <f t="shared" si="1197"/>
        <v>0</v>
      </c>
      <c r="BX176" s="155">
        <f t="shared" si="1197"/>
        <v>0</v>
      </c>
      <c r="BY176" s="155">
        <f t="shared" si="1197"/>
        <v>0</v>
      </c>
      <c r="CC176" s="155">
        <f>-CC174/12</f>
        <v>0</v>
      </c>
      <c r="CD176" s="155">
        <f>CC176</f>
        <v>0</v>
      </c>
      <c r="CE176" s="155">
        <f t="shared" ref="CE176:CN176" si="1198">CD176</f>
        <v>0</v>
      </c>
      <c r="CF176" s="155">
        <f t="shared" si="1198"/>
        <v>0</v>
      </c>
      <c r="CG176" s="155">
        <f t="shared" si="1198"/>
        <v>0</v>
      </c>
      <c r="CH176" s="155">
        <f t="shared" si="1198"/>
        <v>0</v>
      </c>
      <c r="CI176" s="155">
        <f t="shared" si="1198"/>
        <v>0</v>
      </c>
      <c r="CJ176" s="155">
        <f t="shared" si="1198"/>
        <v>0</v>
      </c>
      <c r="CK176" s="155">
        <f t="shared" si="1198"/>
        <v>0</v>
      </c>
      <c r="CL176" s="155">
        <f t="shared" si="1198"/>
        <v>0</v>
      </c>
      <c r="CM176" s="155">
        <f t="shared" si="1198"/>
        <v>0</v>
      </c>
      <c r="CN176" s="155">
        <f t="shared" si="1198"/>
        <v>0</v>
      </c>
    </row>
    <row r="177" spans="1:92" s="8" customFormat="1" x14ac:dyDescent="0.35">
      <c r="C177" s="17"/>
      <c r="D177" s="17"/>
      <c r="F177" s="136"/>
      <c r="G177" s="136"/>
      <c r="H177" s="136"/>
      <c r="I177" s="136"/>
      <c r="J177" s="136"/>
      <c r="K177" s="136"/>
      <c r="L177" s="136"/>
      <c r="M177" s="136"/>
      <c r="N177" s="136"/>
      <c r="O177" s="136"/>
      <c r="P177" s="136"/>
      <c r="Q177" s="136"/>
      <c r="R177" s="136"/>
      <c r="S177" s="136"/>
      <c r="T177" s="136"/>
      <c r="U177" s="136"/>
      <c r="V177" s="136"/>
      <c r="W177" s="136"/>
      <c r="X177" s="136"/>
      <c r="Y177" s="136"/>
      <c r="Z177" s="136"/>
      <c r="AA177" s="136"/>
      <c r="AB177" s="136"/>
      <c r="AC177" s="136"/>
      <c r="AD177" s="136"/>
      <c r="AE177" s="136"/>
      <c r="AF177" s="136"/>
      <c r="AJ177" s="136"/>
      <c r="AK177" s="136"/>
      <c r="AL177" s="136"/>
      <c r="AM177" s="136"/>
      <c r="AN177" s="136"/>
      <c r="AO177" s="136"/>
      <c r="AP177" s="136"/>
      <c r="AQ177" s="136"/>
      <c r="AR177" s="136"/>
      <c r="AS177" s="136"/>
      <c r="AT177" s="136"/>
      <c r="AU177" s="136"/>
      <c r="AY177" s="136"/>
      <c r="AZ177" s="136"/>
      <c r="BA177" s="136"/>
      <c r="BB177" s="136"/>
      <c r="BC177" s="136"/>
      <c r="BD177" s="136"/>
      <c r="BE177" s="136"/>
      <c r="BF177" s="136"/>
      <c r="BG177" s="136"/>
      <c r="BH177" s="136"/>
      <c r="BI177" s="136"/>
      <c r="BJ177" s="136"/>
      <c r="BN177" s="136"/>
      <c r="BO177" s="136"/>
      <c r="BP177" s="136"/>
      <c r="BQ177" s="136"/>
      <c r="BR177" s="136"/>
      <c r="BS177" s="136"/>
      <c r="BT177" s="136"/>
      <c r="BU177" s="136"/>
      <c r="BV177" s="136"/>
      <c r="BW177" s="136"/>
      <c r="BX177" s="136"/>
      <c r="BY177" s="136"/>
      <c r="CC177" s="136"/>
      <c r="CD177" s="136"/>
      <c r="CE177" s="136"/>
      <c r="CF177" s="136"/>
      <c r="CG177" s="136"/>
      <c r="CH177" s="136"/>
      <c r="CI177" s="136"/>
      <c r="CJ177" s="136"/>
      <c r="CK177" s="136"/>
      <c r="CL177" s="136"/>
      <c r="CM177" s="136"/>
      <c r="CN177" s="136"/>
    </row>
    <row r="178" spans="1:92" s="15" customFormat="1" thickBot="1" x14ac:dyDescent="0.35">
      <c r="A178" s="15" t="s">
        <v>47</v>
      </c>
      <c r="C178" s="79">
        <v>1800000</v>
      </c>
      <c r="D178" s="79">
        <f>923173-19630.5</f>
        <v>903542.5</v>
      </c>
      <c r="E178" s="77"/>
      <c r="F178" s="156">
        <f>SUM(F174:F177)</f>
        <v>828247.29166666663</v>
      </c>
      <c r="G178" s="156">
        <f t="shared" ref="G178:Q178" si="1199">SUM(G174:G177)</f>
        <v>752952.08333333326</v>
      </c>
      <c r="H178" s="156">
        <f t="shared" si="1199"/>
        <v>677656.87499999988</v>
      </c>
      <c r="I178" s="156">
        <f t="shared" si="1199"/>
        <v>602361.66666666651</v>
      </c>
      <c r="J178" s="156">
        <f t="shared" si="1199"/>
        <v>527066.45833333314</v>
      </c>
      <c r="K178" s="156">
        <f t="shared" si="1199"/>
        <v>451771.24999999983</v>
      </c>
      <c r="L178" s="156">
        <f t="shared" si="1199"/>
        <v>376476.04166666651</v>
      </c>
      <c r="M178" s="156">
        <f t="shared" si="1199"/>
        <v>301180.8333333332</v>
      </c>
      <c r="N178" s="156">
        <f t="shared" si="1199"/>
        <v>225885.62499999988</v>
      </c>
      <c r="O178" s="156">
        <f t="shared" si="1199"/>
        <v>150590.41666666657</v>
      </c>
      <c r="P178" s="156">
        <f t="shared" si="1199"/>
        <v>75295.208333333241</v>
      </c>
      <c r="Q178" s="156">
        <f t="shared" si="1199"/>
        <v>0</v>
      </c>
      <c r="R178" s="156"/>
      <c r="S178" s="156"/>
      <c r="T178" s="156"/>
      <c r="U178" s="156">
        <f>SUM(U174:U177)</f>
        <v>0</v>
      </c>
      <c r="V178" s="156">
        <f t="shared" ref="V178" si="1200">SUM(V174:V177)</f>
        <v>0</v>
      </c>
      <c r="W178" s="156">
        <f t="shared" ref="W178" si="1201">SUM(W174:W177)</f>
        <v>0</v>
      </c>
      <c r="X178" s="156">
        <f t="shared" ref="X178" si="1202">SUM(X174:X177)</f>
        <v>0</v>
      </c>
      <c r="Y178" s="156">
        <f t="shared" ref="Y178" si="1203">SUM(Y174:Y177)</f>
        <v>0</v>
      </c>
      <c r="Z178" s="156">
        <f t="shared" ref="Z178" si="1204">SUM(Z174:Z177)</f>
        <v>0</v>
      </c>
      <c r="AA178" s="156">
        <f t="shared" ref="AA178" si="1205">SUM(AA174:AA177)</f>
        <v>0</v>
      </c>
      <c r="AB178" s="156">
        <f t="shared" ref="AB178" si="1206">SUM(AB174:AB177)</f>
        <v>0</v>
      </c>
      <c r="AC178" s="156">
        <f t="shared" ref="AC178" si="1207">SUM(AC174:AC177)</f>
        <v>0</v>
      </c>
      <c r="AD178" s="156">
        <f t="shared" ref="AD178" si="1208">SUM(AD174:AD177)</f>
        <v>0</v>
      </c>
      <c r="AE178" s="156">
        <f t="shared" ref="AE178" si="1209">SUM(AE174:AE177)</f>
        <v>0</v>
      </c>
      <c r="AF178" s="156">
        <f t="shared" ref="AF178" si="1210">SUM(AF174:AF177)</f>
        <v>0</v>
      </c>
      <c r="AJ178" s="156">
        <f>SUM(AJ174:AJ177)</f>
        <v>0</v>
      </c>
      <c r="AK178" s="156">
        <f t="shared" ref="AK178" si="1211">SUM(AK174:AK177)</f>
        <v>0</v>
      </c>
      <c r="AL178" s="156">
        <f t="shared" ref="AL178" si="1212">SUM(AL174:AL177)</f>
        <v>0</v>
      </c>
      <c r="AM178" s="156">
        <f t="shared" ref="AM178" si="1213">SUM(AM174:AM177)</f>
        <v>0</v>
      </c>
      <c r="AN178" s="156">
        <f t="shared" ref="AN178" si="1214">SUM(AN174:AN177)</f>
        <v>0</v>
      </c>
      <c r="AO178" s="156">
        <f t="shared" ref="AO178" si="1215">SUM(AO174:AO177)</f>
        <v>0</v>
      </c>
      <c r="AP178" s="156">
        <f t="shared" ref="AP178" si="1216">SUM(AP174:AP177)</f>
        <v>0</v>
      </c>
      <c r="AQ178" s="156">
        <f t="shared" ref="AQ178" si="1217">SUM(AQ174:AQ177)</f>
        <v>0</v>
      </c>
      <c r="AR178" s="156">
        <f t="shared" ref="AR178" si="1218">SUM(AR174:AR177)</f>
        <v>0</v>
      </c>
      <c r="AS178" s="156">
        <f t="shared" ref="AS178" si="1219">SUM(AS174:AS177)</f>
        <v>0</v>
      </c>
      <c r="AT178" s="156">
        <f t="shared" ref="AT178" si="1220">SUM(AT174:AT177)</f>
        <v>0</v>
      </c>
      <c r="AU178" s="156">
        <f t="shared" ref="AU178" si="1221">SUM(AU174:AU177)</f>
        <v>0</v>
      </c>
      <c r="AY178" s="156">
        <f>SUM(AY174:AY177)</f>
        <v>0</v>
      </c>
      <c r="AZ178" s="156">
        <f t="shared" ref="AZ178" si="1222">SUM(AZ174:AZ177)</f>
        <v>0</v>
      </c>
      <c r="BA178" s="156">
        <f t="shared" ref="BA178" si="1223">SUM(BA174:BA177)</f>
        <v>0</v>
      </c>
      <c r="BB178" s="156">
        <f t="shared" ref="BB178" si="1224">SUM(BB174:BB177)</f>
        <v>0</v>
      </c>
      <c r="BC178" s="156">
        <f t="shared" ref="BC178" si="1225">SUM(BC174:BC177)</f>
        <v>0</v>
      </c>
      <c r="BD178" s="156">
        <f t="shared" ref="BD178" si="1226">SUM(BD174:BD177)</f>
        <v>0</v>
      </c>
      <c r="BE178" s="156">
        <f t="shared" ref="BE178" si="1227">SUM(BE174:BE177)</f>
        <v>0</v>
      </c>
      <c r="BF178" s="156">
        <f t="shared" ref="BF178" si="1228">SUM(BF174:BF177)</f>
        <v>0</v>
      </c>
      <c r="BG178" s="156">
        <f t="shared" ref="BG178" si="1229">SUM(BG174:BG177)</f>
        <v>0</v>
      </c>
      <c r="BH178" s="156">
        <f t="shared" ref="BH178" si="1230">SUM(BH174:BH177)</f>
        <v>0</v>
      </c>
      <c r="BI178" s="156">
        <f t="shared" ref="BI178" si="1231">SUM(BI174:BI177)</f>
        <v>0</v>
      </c>
      <c r="BJ178" s="156">
        <f t="shared" ref="BJ178" si="1232">SUM(BJ174:BJ177)</f>
        <v>0</v>
      </c>
      <c r="BN178" s="156">
        <f>SUM(BN174:BN177)</f>
        <v>0</v>
      </c>
      <c r="BO178" s="156">
        <f t="shared" ref="BO178" si="1233">SUM(BO174:BO177)</f>
        <v>0</v>
      </c>
      <c r="BP178" s="156">
        <f t="shared" ref="BP178" si="1234">SUM(BP174:BP177)</f>
        <v>0</v>
      </c>
      <c r="BQ178" s="156">
        <f t="shared" ref="BQ178" si="1235">SUM(BQ174:BQ177)</f>
        <v>0</v>
      </c>
      <c r="BR178" s="156">
        <f t="shared" ref="BR178" si="1236">SUM(BR174:BR177)</f>
        <v>0</v>
      </c>
      <c r="BS178" s="156">
        <f t="shared" ref="BS178" si="1237">SUM(BS174:BS177)</f>
        <v>0</v>
      </c>
      <c r="BT178" s="156">
        <f t="shared" ref="BT178" si="1238">SUM(BT174:BT177)</f>
        <v>0</v>
      </c>
      <c r="BU178" s="156">
        <f t="shared" ref="BU178" si="1239">SUM(BU174:BU177)</f>
        <v>0</v>
      </c>
      <c r="BV178" s="156">
        <f t="shared" ref="BV178" si="1240">SUM(BV174:BV177)</f>
        <v>0</v>
      </c>
      <c r="BW178" s="156">
        <f t="shared" ref="BW178" si="1241">SUM(BW174:BW177)</f>
        <v>0</v>
      </c>
      <c r="BX178" s="156">
        <f t="shared" ref="BX178" si="1242">SUM(BX174:BX177)</f>
        <v>0</v>
      </c>
      <c r="BY178" s="156">
        <f t="shared" ref="BY178" si="1243">SUM(BY174:BY177)</f>
        <v>0</v>
      </c>
      <c r="CC178" s="156">
        <f>SUM(CC174:CC177)</f>
        <v>0</v>
      </c>
      <c r="CD178" s="156">
        <f t="shared" ref="CD178" si="1244">SUM(CD174:CD177)</f>
        <v>0</v>
      </c>
      <c r="CE178" s="156">
        <f t="shared" ref="CE178" si="1245">SUM(CE174:CE177)</f>
        <v>0</v>
      </c>
      <c r="CF178" s="156">
        <f t="shared" ref="CF178" si="1246">SUM(CF174:CF177)</f>
        <v>0</v>
      </c>
      <c r="CG178" s="156">
        <f t="shared" ref="CG178" si="1247">SUM(CG174:CG177)</f>
        <v>0</v>
      </c>
      <c r="CH178" s="156">
        <f t="shared" ref="CH178" si="1248">SUM(CH174:CH177)</f>
        <v>0</v>
      </c>
      <c r="CI178" s="156">
        <f t="shared" ref="CI178" si="1249">SUM(CI174:CI177)</f>
        <v>0</v>
      </c>
      <c r="CJ178" s="156">
        <f t="shared" ref="CJ178" si="1250">SUM(CJ174:CJ177)</f>
        <v>0</v>
      </c>
      <c r="CK178" s="156">
        <f t="shared" ref="CK178" si="1251">SUM(CK174:CK177)</f>
        <v>0</v>
      </c>
      <c r="CL178" s="156">
        <f t="shared" ref="CL178" si="1252">SUM(CL174:CL177)</f>
        <v>0</v>
      </c>
      <c r="CM178" s="156">
        <f t="shared" ref="CM178" si="1253">SUM(CM174:CM177)</f>
        <v>0</v>
      </c>
      <c r="CN178" s="156">
        <f t="shared" ref="CN178" si="1254">SUM(CN174:CN177)</f>
        <v>0</v>
      </c>
    </row>
    <row r="179" spans="1:92" s="9" customFormat="1" ht="15" x14ac:dyDescent="0.3">
      <c r="C179" s="203"/>
      <c r="D179" s="203"/>
      <c r="F179" s="157"/>
      <c r="G179" s="157"/>
      <c r="H179" s="157"/>
      <c r="I179" s="157"/>
      <c r="J179" s="157"/>
      <c r="K179" s="157"/>
      <c r="L179" s="157"/>
      <c r="M179" s="157"/>
      <c r="N179" s="157"/>
      <c r="O179" s="157"/>
      <c r="P179" s="157"/>
      <c r="Q179" s="157"/>
      <c r="R179" s="157"/>
      <c r="S179" s="157"/>
      <c r="T179" s="157"/>
      <c r="U179" s="157"/>
      <c r="V179" s="157"/>
      <c r="W179" s="157"/>
      <c r="X179" s="157"/>
      <c r="Y179" s="157"/>
      <c r="Z179" s="157"/>
      <c r="AA179" s="157"/>
      <c r="AB179" s="157"/>
      <c r="AC179" s="157"/>
      <c r="AD179" s="157"/>
      <c r="AE179" s="157"/>
      <c r="AF179" s="157"/>
      <c r="AJ179" s="157"/>
      <c r="AK179" s="157"/>
      <c r="AL179" s="157"/>
      <c r="AM179" s="157"/>
      <c r="AN179" s="157"/>
      <c r="AO179" s="157"/>
      <c r="AP179" s="157"/>
      <c r="AQ179" s="157"/>
      <c r="AR179" s="157"/>
      <c r="AS179" s="157"/>
      <c r="AT179" s="157"/>
      <c r="AU179" s="157"/>
      <c r="AY179" s="157"/>
      <c r="AZ179" s="157"/>
      <c r="BA179" s="157"/>
      <c r="BB179" s="157"/>
      <c r="BC179" s="157"/>
      <c r="BD179" s="157"/>
      <c r="BE179" s="157"/>
      <c r="BF179" s="157"/>
      <c r="BG179" s="157"/>
      <c r="BH179" s="157"/>
      <c r="BI179" s="157"/>
      <c r="BJ179" s="157"/>
      <c r="BN179" s="157"/>
      <c r="BO179" s="157"/>
      <c r="BP179" s="157"/>
      <c r="BQ179" s="157"/>
      <c r="BR179" s="157"/>
      <c r="BS179" s="157"/>
      <c r="BT179" s="157"/>
      <c r="BU179" s="157"/>
      <c r="BV179" s="157"/>
      <c r="BW179" s="157"/>
      <c r="BX179" s="157"/>
      <c r="BY179" s="157"/>
      <c r="CC179" s="157"/>
      <c r="CD179" s="157"/>
      <c r="CE179" s="157"/>
      <c r="CF179" s="157"/>
      <c r="CG179" s="157"/>
      <c r="CH179" s="157"/>
      <c r="CI179" s="157"/>
      <c r="CJ179" s="157"/>
      <c r="CK179" s="157"/>
      <c r="CL179" s="157"/>
      <c r="CM179" s="157"/>
      <c r="CN179" s="157"/>
    </row>
    <row r="180" spans="1:92" s="9" customFormat="1" x14ac:dyDescent="0.35">
      <c r="A180" s="10" t="s">
        <v>161</v>
      </c>
      <c r="B180" s="8"/>
      <c r="C180" s="17"/>
      <c r="D180" s="17"/>
      <c r="E180" s="8"/>
      <c r="F180" s="157"/>
      <c r="G180" s="157"/>
      <c r="H180" s="157"/>
      <c r="I180" s="157"/>
      <c r="J180" s="157"/>
      <c r="K180" s="157"/>
      <c r="L180" s="157"/>
      <c r="M180" s="157"/>
      <c r="N180" s="157"/>
      <c r="O180" s="157"/>
      <c r="P180" s="157"/>
      <c r="Q180" s="157"/>
      <c r="R180" s="157"/>
      <c r="S180" s="157"/>
      <c r="T180" s="157"/>
      <c r="U180" s="157"/>
      <c r="V180" s="157"/>
      <c r="W180" s="157"/>
      <c r="X180" s="157"/>
      <c r="Y180" s="157"/>
      <c r="Z180" s="157"/>
      <c r="AA180" s="157"/>
      <c r="AB180" s="157"/>
      <c r="AC180" s="157"/>
      <c r="AD180" s="157"/>
      <c r="AE180" s="157"/>
      <c r="AF180" s="157"/>
      <c r="AJ180" s="157"/>
      <c r="AK180" s="157"/>
      <c r="AL180" s="157"/>
      <c r="AM180" s="157"/>
      <c r="AN180" s="157"/>
      <c r="AO180" s="157"/>
      <c r="AP180" s="157"/>
      <c r="AQ180" s="157"/>
      <c r="AR180" s="157"/>
      <c r="AS180" s="157"/>
      <c r="AT180" s="157"/>
      <c r="AU180" s="157"/>
      <c r="AY180" s="157"/>
      <c r="AZ180" s="157"/>
      <c r="BA180" s="157"/>
      <c r="BB180" s="157"/>
      <c r="BC180" s="157"/>
      <c r="BD180" s="157"/>
      <c r="BE180" s="157"/>
      <c r="BF180" s="157"/>
      <c r="BG180" s="157"/>
      <c r="BH180" s="157"/>
      <c r="BI180" s="157"/>
      <c r="BJ180" s="157"/>
      <c r="BN180" s="157"/>
      <c r="BO180" s="157"/>
      <c r="BP180" s="157"/>
      <c r="BQ180" s="157"/>
      <c r="BR180" s="157"/>
      <c r="BS180" s="157"/>
      <c r="BT180" s="157"/>
      <c r="BU180" s="157"/>
      <c r="BV180" s="157"/>
      <c r="BW180" s="157"/>
      <c r="BX180" s="157"/>
      <c r="BY180" s="157"/>
      <c r="CC180" s="157"/>
      <c r="CD180" s="157"/>
      <c r="CE180" s="157"/>
      <c r="CF180" s="157"/>
      <c r="CG180" s="157"/>
      <c r="CH180" s="157"/>
      <c r="CI180" s="157"/>
      <c r="CJ180" s="157"/>
      <c r="CK180" s="157"/>
      <c r="CL180" s="157"/>
      <c r="CM180" s="157"/>
      <c r="CN180" s="157"/>
    </row>
    <row r="181" spans="1:92" s="8" customFormat="1" x14ac:dyDescent="0.35">
      <c r="C181" s="17"/>
      <c r="D181" s="17"/>
      <c r="F181" s="136"/>
      <c r="G181" s="136"/>
      <c r="H181" s="136"/>
      <c r="I181" s="136"/>
      <c r="J181" s="136"/>
      <c r="K181" s="136"/>
      <c r="L181" s="136"/>
      <c r="M181" s="136"/>
      <c r="N181" s="136"/>
      <c r="O181" s="136"/>
      <c r="P181" s="136"/>
      <c r="Q181" s="136"/>
      <c r="R181" s="136"/>
      <c r="S181" s="136"/>
      <c r="T181" s="136"/>
      <c r="U181" s="136"/>
      <c r="V181" s="136"/>
      <c r="W181" s="136"/>
      <c r="X181" s="136"/>
      <c r="Y181" s="136"/>
      <c r="Z181" s="136"/>
      <c r="AA181" s="136"/>
      <c r="AB181" s="136"/>
      <c r="AC181" s="136"/>
      <c r="AD181" s="136"/>
      <c r="AE181" s="136"/>
      <c r="AF181" s="136"/>
      <c r="AJ181" s="136"/>
      <c r="AK181" s="136"/>
      <c r="AL181" s="136"/>
      <c r="AM181" s="136"/>
      <c r="AN181" s="136"/>
      <c r="AO181" s="136"/>
      <c r="AP181" s="136"/>
      <c r="AQ181" s="136"/>
      <c r="AR181" s="136"/>
      <c r="AS181" s="136"/>
      <c r="AT181" s="136"/>
      <c r="AU181" s="136"/>
      <c r="AY181" s="136"/>
      <c r="AZ181" s="136"/>
      <c r="BA181" s="136"/>
      <c r="BB181" s="136"/>
      <c r="BC181" s="136"/>
      <c r="BD181" s="136"/>
      <c r="BE181" s="136"/>
      <c r="BF181" s="136"/>
      <c r="BG181" s="136"/>
      <c r="BH181" s="136"/>
      <c r="BI181" s="136"/>
      <c r="BJ181" s="136"/>
      <c r="BN181" s="136"/>
      <c r="BO181" s="136"/>
      <c r="BP181" s="136"/>
      <c r="BQ181" s="136"/>
      <c r="BR181" s="136"/>
      <c r="BS181" s="136"/>
      <c r="BT181" s="136"/>
      <c r="BU181" s="136"/>
      <c r="BV181" s="136"/>
      <c r="BW181" s="136"/>
      <c r="BX181" s="136"/>
      <c r="BY181" s="136"/>
      <c r="CC181" s="136"/>
      <c r="CD181" s="136"/>
      <c r="CE181" s="136"/>
      <c r="CF181" s="136"/>
      <c r="CG181" s="136"/>
      <c r="CH181" s="136"/>
      <c r="CI181" s="136"/>
      <c r="CJ181" s="136"/>
      <c r="CK181" s="136"/>
      <c r="CL181" s="136"/>
      <c r="CM181" s="136"/>
      <c r="CN181" s="136"/>
    </row>
    <row r="182" spans="1:92" s="16" customFormat="1" x14ac:dyDescent="0.35">
      <c r="A182" s="16" t="s">
        <v>61</v>
      </c>
      <c r="C182" s="223">
        <v>0.05</v>
      </c>
      <c r="D182" s="223">
        <v>0.05</v>
      </c>
      <c r="F182" s="166">
        <v>0.05</v>
      </c>
      <c r="G182" s="166">
        <f t="shared" ref="G182:Q182" si="1255">F182</f>
        <v>0.05</v>
      </c>
      <c r="H182" s="166">
        <f t="shared" si="1255"/>
        <v>0.05</v>
      </c>
      <c r="I182" s="166">
        <f t="shared" si="1255"/>
        <v>0.05</v>
      </c>
      <c r="J182" s="166">
        <f t="shared" si="1255"/>
        <v>0.05</v>
      </c>
      <c r="K182" s="166">
        <f t="shared" si="1255"/>
        <v>0.05</v>
      </c>
      <c r="L182" s="166">
        <f t="shared" si="1255"/>
        <v>0.05</v>
      </c>
      <c r="M182" s="166">
        <f t="shared" si="1255"/>
        <v>0.05</v>
      </c>
      <c r="N182" s="166">
        <f t="shared" si="1255"/>
        <v>0.05</v>
      </c>
      <c r="O182" s="166">
        <f t="shared" si="1255"/>
        <v>0.05</v>
      </c>
      <c r="P182" s="166">
        <f t="shared" si="1255"/>
        <v>0.05</v>
      </c>
      <c r="Q182" s="166">
        <f t="shared" si="1255"/>
        <v>0.05</v>
      </c>
      <c r="R182" s="166"/>
      <c r="S182" s="166"/>
      <c r="T182" s="166"/>
      <c r="U182" s="166">
        <v>0.05</v>
      </c>
      <c r="V182" s="166">
        <f t="shared" ref="V182" si="1256">U182</f>
        <v>0.05</v>
      </c>
      <c r="W182" s="166">
        <f t="shared" ref="W182" si="1257">V182</f>
        <v>0.05</v>
      </c>
      <c r="X182" s="166">
        <f t="shared" ref="X182" si="1258">W182</f>
        <v>0.05</v>
      </c>
      <c r="Y182" s="166">
        <f t="shared" ref="Y182" si="1259">X182</f>
        <v>0.05</v>
      </c>
      <c r="Z182" s="166">
        <f t="shared" ref="Z182" si="1260">Y182</f>
        <v>0.05</v>
      </c>
      <c r="AA182" s="166">
        <f t="shared" ref="AA182" si="1261">Z182</f>
        <v>0.05</v>
      </c>
      <c r="AB182" s="166">
        <f t="shared" ref="AB182" si="1262">AA182</f>
        <v>0.05</v>
      </c>
      <c r="AC182" s="166">
        <f t="shared" ref="AC182" si="1263">AB182</f>
        <v>0.05</v>
      </c>
      <c r="AD182" s="166">
        <f t="shared" ref="AD182" si="1264">AC182</f>
        <v>0.05</v>
      </c>
      <c r="AE182" s="166">
        <f t="shared" ref="AE182" si="1265">AD182</f>
        <v>0.05</v>
      </c>
      <c r="AF182" s="166">
        <f t="shared" ref="AF182" si="1266">AE182</f>
        <v>0.05</v>
      </c>
      <c r="AJ182" s="166">
        <v>0.05</v>
      </c>
      <c r="AK182" s="166">
        <f t="shared" ref="AK182" si="1267">AJ182</f>
        <v>0.05</v>
      </c>
      <c r="AL182" s="166">
        <f t="shared" ref="AL182" si="1268">AK182</f>
        <v>0.05</v>
      </c>
      <c r="AM182" s="166">
        <f t="shared" ref="AM182" si="1269">AL182</f>
        <v>0.05</v>
      </c>
      <c r="AN182" s="166">
        <f t="shared" ref="AN182" si="1270">AM182</f>
        <v>0.05</v>
      </c>
      <c r="AO182" s="166">
        <f t="shared" ref="AO182" si="1271">AN182</f>
        <v>0.05</v>
      </c>
      <c r="AP182" s="166">
        <f t="shared" ref="AP182" si="1272">AO182</f>
        <v>0.05</v>
      </c>
      <c r="AQ182" s="166">
        <f t="shared" ref="AQ182" si="1273">AP182</f>
        <v>0.05</v>
      </c>
      <c r="AR182" s="166">
        <f t="shared" ref="AR182" si="1274">AQ182</f>
        <v>0.05</v>
      </c>
      <c r="AS182" s="166">
        <f t="shared" ref="AS182" si="1275">AR182</f>
        <v>0.05</v>
      </c>
      <c r="AT182" s="166">
        <f t="shared" ref="AT182" si="1276">AS182</f>
        <v>0.05</v>
      </c>
      <c r="AU182" s="166">
        <f t="shared" ref="AU182" si="1277">AT182</f>
        <v>0.05</v>
      </c>
      <c r="AY182" s="166">
        <v>0.05</v>
      </c>
      <c r="AZ182" s="166">
        <f t="shared" ref="AZ182" si="1278">AY182</f>
        <v>0.05</v>
      </c>
      <c r="BA182" s="166">
        <f t="shared" ref="BA182" si="1279">AZ182</f>
        <v>0.05</v>
      </c>
      <c r="BB182" s="166">
        <f t="shared" ref="BB182" si="1280">BA182</f>
        <v>0.05</v>
      </c>
      <c r="BC182" s="166">
        <f t="shared" ref="BC182" si="1281">BB182</f>
        <v>0.05</v>
      </c>
      <c r="BD182" s="166">
        <f t="shared" ref="BD182" si="1282">BC182</f>
        <v>0.05</v>
      </c>
      <c r="BE182" s="166">
        <f t="shared" ref="BE182" si="1283">BD182</f>
        <v>0.05</v>
      </c>
      <c r="BF182" s="166">
        <f t="shared" ref="BF182" si="1284">BE182</f>
        <v>0.05</v>
      </c>
      <c r="BG182" s="166">
        <f t="shared" ref="BG182" si="1285">BF182</f>
        <v>0.05</v>
      </c>
      <c r="BH182" s="166">
        <f t="shared" ref="BH182" si="1286">BG182</f>
        <v>0.05</v>
      </c>
      <c r="BI182" s="166">
        <f t="shared" ref="BI182" si="1287">BH182</f>
        <v>0.05</v>
      </c>
      <c r="BJ182" s="166">
        <f t="shared" ref="BJ182" si="1288">BI182</f>
        <v>0.05</v>
      </c>
      <c r="BN182" s="166">
        <v>0.05</v>
      </c>
      <c r="BO182" s="166">
        <f t="shared" ref="BO182" si="1289">BN182</f>
        <v>0.05</v>
      </c>
      <c r="BP182" s="166">
        <f t="shared" ref="BP182" si="1290">BO182</f>
        <v>0.05</v>
      </c>
      <c r="BQ182" s="166">
        <f t="shared" ref="BQ182" si="1291">BP182</f>
        <v>0.05</v>
      </c>
      <c r="BR182" s="166">
        <f t="shared" ref="BR182" si="1292">BQ182</f>
        <v>0.05</v>
      </c>
      <c r="BS182" s="166">
        <f t="shared" ref="BS182" si="1293">BR182</f>
        <v>0.05</v>
      </c>
      <c r="BT182" s="166">
        <f t="shared" ref="BT182" si="1294">BS182</f>
        <v>0.05</v>
      </c>
      <c r="BU182" s="166">
        <f t="shared" ref="BU182" si="1295">BT182</f>
        <v>0.05</v>
      </c>
      <c r="BV182" s="166">
        <f t="shared" ref="BV182" si="1296">BU182</f>
        <v>0.05</v>
      </c>
      <c r="BW182" s="166">
        <f t="shared" ref="BW182" si="1297">BV182</f>
        <v>0.05</v>
      </c>
      <c r="BX182" s="166">
        <f t="shared" ref="BX182" si="1298">BW182</f>
        <v>0.05</v>
      </c>
      <c r="BY182" s="166">
        <f t="shared" ref="BY182" si="1299">BX182</f>
        <v>0.05</v>
      </c>
      <c r="CC182" s="166">
        <v>0.05</v>
      </c>
      <c r="CD182" s="166">
        <f t="shared" ref="CD182" si="1300">CC182</f>
        <v>0.05</v>
      </c>
      <c r="CE182" s="166">
        <f t="shared" ref="CE182" si="1301">CD182</f>
        <v>0.05</v>
      </c>
      <c r="CF182" s="166">
        <f t="shared" ref="CF182" si="1302">CE182</f>
        <v>0.05</v>
      </c>
      <c r="CG182" s="166">
        <f t="shared" ref="CG182" si="1303">CF182</f>
        <v>0.05</v>
      </c>
      <c r="CH182" s="166">
        <f t="shared" ref="CH182" si="1304">CG182</f>
        <v>0.05</v>
      </c>
      <c r="CI182" s="166">
        <f t="shared" ref="CI182" si="1305">CH182</f>
        <v>0.05</v>
      </c>
      <c r="CJ182" s="166">
        <f t="shared" ref="CJ182" si="1306">CI182</f>
        <v>0.05</v>
      </c>
      <c r="CK182" s="166">
        <f t="shared" ref="CK182" si="1307">CJ182</f>
        <v>0.05</v>
      </c>
      <c r="CL182" s="166">
        <f t="shared" ref="CL182" si="1308">CK182</f>
        <v>0.05</v>
      </c>
      <c r="CM182" s="166">
        <f t="shared" ref="CM182" si="1309">CL182</f>
        <v>0.05</v>
      </c>
      <c r="CN182" s="166">
        <f t="shared" ref="CN182" si="1310">CM182</f>
        <v>0.05</v>
      </c>
    </row>
    <row r="183" spans="1:92" s="8" customFormat="1" x14ac:dyDescent="0.35">
      <c r="C183" s="161"/>
      <c r="D183" s="161"/>
      <c r="F183" s="136"/>
      <c r="G183" s="136"/>
      <c r="H183" s="136"/>
      <c r="I183" s="136"/>
      <c r="J183" s="136"/>
      <c r="K183" s="136"/>
      <c r="L183" s="136"/>
      <c r="M183" s="136"/>
      <c r="N183" s="136"/>
      <c r="O183" s="136"/>
      <c r="P183" s="136"/>
      <c r="Q183" s="136"/>
      <c r="R183" s="136"/>
      <c r="S183" s="136"/>
      <c r="T183" s="136"/>
      <c r="U183" s="136"/>
      <c r="V183" s="136"/>
      <c r="W183" s="136"/>
      <c r="X183" s="136"/>
      <c r="Y183" s="136"/>
      <c r="Z183" s="136"/>
      <c r="AA183" s="136"/>
      <c r="AB183" s="136"/>
      <c r="AC183" s="136"/>
      <c r="AD183" s="136"/>
      <c r="AE183" s="136"/>
      <c r="AF183" s="136"/>
      <c r="AJ183" s="136"/>
      <c r="AK183" s="136"/>
      <c r="AL183" s="136"/>
      <c r="AM183" s="136"/>
      <c r="AN183" s="136"/>
      <c r="AO183" s="136"/>
      <c r="AP183" s="136"/>
      <c r="AQ183" s="136"/>
      <c r="AR183" s="136"/>
      <c r="AS183" s="136"/>
      <c r="AT183" s="136"/>
      <c r="AU183" s="136"/>
      <c r="AY183" s="136"/>
      <c r="AZ183" s="136"/>
      <c r="BA183" s="136"/>
      <c r="BB183" s="136"/>
      <c r="BC183" s="136"/>
      <c r="BD183" s="136"/>
      <c r="BE183" s="136"/>
      <c r="BF183" s="136"/>
      <c r="BG183" s="136"/>
      <c r="BH183" s="136"/>
      <c r="BI183" s="136"/>
      <c r="BJ183" s="136"/>
      <c r="BN183" s="136"/>
      <c r="BO183" s="136"/>
      <c r="BP183" s="136"/>
      <c r="BQ183" s="136"/>
      <c r="BR183" s="136"/>
      <c r="BS183" s="136"/>
      <c r="BT183" s="136"/>
      <c r="BU183" s="136"/>
      <c r="BV183" s="136"/>
      <c r="BW183" s="136"/>
      <c r="BX183" s="136"/>
      <c r="BY183" s="136"/>
      <c r="CC183" s="136"/>
      <c r="CD183" s="136"/>
      <c r="CE183" s="136"/>
      <c r="CF183" s="136"/>
      <c r="CG183" s="136"/>
      <c r="CH183" s="136"/>
      <c r="CI183" s="136"/>
      <c r="CJ183" s="136"/>
      <c r="CK183" s="136"/>
      <c r="CL183" s="136"/>
      <c r="CM183" s="136"/>
      <c r="CN183" s="136"/>
    </row>
    <row r="184" spans="1:92" s="15" customFormat="1" thickBot="1" x14ac:dyDescent="0.35">
      <c r="A184" s="15" t="s">
        <v>62</v>
      </c>
      <c r="C184" s="171">
        <f>(C178+C174)/2*C182</f>
        <v>45000</v>
      </c>
      <c r="D184" s="171">
        <f>(D178+D174)/2*D182</f>
        <v>22588.5625</v>
      </c>
      <c r="F184" s="156">
        <f>(F178+F174)/2*F182/12</f>
        <v>3607.8953993055552</v>
      </c>
      <c r="G184" s="156">
        <f t="shared" ref="G184:Q184" si="1311">(G178+G174)/2*G182/12</f>
        <v>3294.1653645833335</v>
      </c>
      <c r="H184" s="156">
        <f t="shared" si="1311"/>
        <v>2980.4353298611109</v>
      </c>
      <c r="I184" s="156">
        <f t="shared" si="1311"/>
        <v>2666.7052951388887</v>
      </c>
      <c r="J184" s="156">
        <f t="shared" si="1311"/>
        <v>2352.9752604166656</v>
      </c>
      <c r="K184" s="156">
        <f t="shared" si="1311"/>
        <v>2039.2452256944441</v>
      </c>
      <c r="L184" s="156">
        <f t="shared" si="1311"/>
        <v>1725.5151909722215</v>
      </c>
      <c r="M184" s="156">
        <f t="shared" si="1311"/>
        <v>1411.7851562499998</v>
      </c>
      <c r="N184" s="156">
        <f t="shared" si="1311"/>
        <v>1098.0551215277771</v>
      </c>
      <c r="O184" s="156">
        <f t="shared" si="1311"/>
        <v>784.3250868055552</v>
      </c>
      <c r="P184" s="156">
        <f t="shared" si="1311"/>
        <v>470.59505208333303</v>
      </c>
      <c r="Q184" s="156">
        <f t="shared" si="1311"/>
        <v>156.86501736111094</v>
      </c>
      <c r="R184" s="156"/>
      <c r="S184" s="156"/>
      <c r="T184" s="156"/>
      <c r="U184" s="156">
        <f>(U178+U174)/2*U182/12</f>
        <v>0</v>
      </c>
      <c r="V184" s="156">
        <f t="shared" ref="V184:AF184" si="1312">(V178+V174)/2*V182/12</f>
        <v>0</v>
      </c>
      <c r="W184" s="156">
        <f t="shared" si="1312"/>
        <v>0</v>
      </c>
      <c r="X184" s="156">
        <f t="shared" si="1312"/>
        <v>0</v>
      </c>
      <c r="Y184" s="156">
        <f t="shared" si="1312"/>
        <v>0</v>
      </c>
      <c r="Z184" s="156">
        <f t="shared" si="1312"/>
        <v>0</v>
      </c>
      <c r="AA184" s="156">
        <f t="shared" si="1312"/>
        <v>0</v>
      </c>
      <c r="AB184" s="156">
        <f t="shared" si="1312"/>
        <v>0</v>
      </c>
      <c r="AC184" s="156">
        <f t="shared" si="1312"/>
        <v>0</v>
      </c>
      <c r="AD184" s="156">
        <f t="shared" si="1312"/>
        <v>0</v>
      </c>
      <c r="AE184" s="156">
        <f t="shared" si="1312"/>
        <v>0</v>
      </c>
      <c r="AF184" s="156">
        <f t="shared" si="1312"/>
        <v>0</v>
      </c>
      <c r="AJ184" s="156">
        <f>(AJ178+AJ174)/2*AJ182/12</f>
        <v>0</v>
      </c>
      <c r="AK184" s="156">
        <f t="shared" ref="AK184:AU184" si="1313">(AK178+AK174)/2*AK182/12</f>
        <v>0</v>
      </c>
      <c r="AL184" s="156">
        <f t="shared" si="1313"/>
        <v>0</v>
      </c>
      <c r="AM184" s="156">
        <f t="shared" si="1313"/>
        <v>0</v>
      </c>
      <c r="AN184" s="156">
        <f t="shared" si="1313"/>
        <v>0</v>
      </c>
      <c r="AO184" s="156">
        <f t="shared" si="1313"/>
        <v>0</v>
      </c>
      <c r="AP184" s="156">
        <f t="shared" si="1313"/>
        <v>0</v>
      </c>
      <c r="AQ184" s="156">
        <f t="shared" si="1313"/>
        <v>0</v>
      </c>
      <c r="AR184" s="156">
        <f t="shared" si="1313"/>
        <v>0</v>
      </c>
      <c r="AS184" s="156">
        <f t="shared" si="1313"/>
        <v>0</v>
      </c>
      <c r="AT184" s="156">
        <f t="shared" si="1313"/>
        <v>0</v>
      </c>
      <c r="AU184" s="156">
        <f t="shared" si="1313"/>
        <v>0</v>
      </c>
      <c r="AY184" s="156">
        <f>(AY178+AY174)/2*AY182/12</f>
        <v>0</v>
      </c>
      <c r="AZ184" s="156">
        <f t="shared" ref="AZ184:BJ184" si="1314">(AZ178+AZ174)/2*AZ182/12</f>
        <v>0</v>
      </c>
      <c r="BA184" s="156">
        <f t="shared" si="1314"/>
        <v>0</v>
      </c>
      <c r="BB184" s="156">
        <f t="shared" si="1314"/>
        <v>0</v>
      </c>
      <c r="BC184" s="156">
        <f t="shared" si="1314"/>
        <v>0</v>
      </c>
      <c r="BD184" s="156">
        <f t="shared" si="1314"/>
        <v>0</v>
      </c>
      <c r="BE184" s="156">
        <f t="shared" si="1314"/>
        <v>0</v>
      </c>
      <c r="BF184" s="156">
        <f t="shared" si="1314"/>
        <v>0</v>
      </c>
      <c r="BG184" s="156">
        <f t="shared" si="1314"/>
        <v>0</v>
      </c>
      <c r="BH184" s="156">
        <f t="shared" si="1314"/>
        <v>0</v>
      </c>
      <c r="BI184" s="156">
        <f t="shared" si="1314"/>
        <v>0</v>
      </c>
      <c r="BJ184" s="156">
        <f t="shared" si="1314"/>
        <v>0</v>
      </c>
      <c r="BN184" s="156">
        <f>(BN178+BN174)/2*BN182/12</f>
        <v>0</v>
      </c>
      <c r="BO184" s="156">
        <f t="shared" ref="BO184:BY184" si="1315">(BO178+BO174)/2*BO182/12</f>
        <v>0</v>
      </c>
      <c r="BP184" s="156">
        <f t="shared" si="1315"/>
        <v>0</v>
      </c>
      <c r="BQ184" s="156">
        <f t="shared" si="1315"/>
        <v>0</v>
      </c>
      <c r="BR184" s="156">
        <f t="shared" si="1315"/>
        <v>0</v>
      </c>
      <c r="BS184" s="156">
        <f t="shared" si="1315"/>
        <v>0</v>
      </c>
      <c r="BT184" s="156">
        <f t="shared" si="1315"/>
        <v>0</v>
      </c>
      <c r="BU184" s="156">
        <f t="shared" si="1315"/>
        <v>0</v>
      </c>
      <c r="BV184" s="156">
        <f t="shared" si="1315"/>
        <v>0</v>
      </c>
      <c r="BW184" s="156">
        <f t="shared" si="1315"/>
        <v>0</v>
      </c>
      <c r="BX184" s="156">
        <f t="shared" si="1315"/>
        <v>0</v>
      </c>
      <c r="BY184" s="156">
        <f t="shared" si="1315"/>
        <v>0</v>
      </c>
      <c r="CC184" s="156">
        <f>(CC178+CC174)/2*CC182/12</f>
        <v>0</v>
      </c>
      <c r="CD184" s="156">
        <f t="shared" ref="CD184:CN184" si="1316">(CD178+CD174)/2*CD182/12</f>
        <v>0</v>
      </c>
      <c r="CE184" s="156">
        <f t="shared" si="1316"/>
        <v>0</v>
      </c>
      <c r="CF184" s="156">
        <f t="shared" si="1316"/>
        <v>0</v>
      </c>
      <c r="CG184" s="156">
        <f t="shared" si="1316"/>
        <v>0</v>
      </c>
      <c r="CH184" s="156">
        <f t="shared" si="1316"/>
        <v>0</v>
      </c>
      <c r="CI184" s="156">
        <f t="shared" si="1316"/>
        <v>0</v>
      </c>
      <c r="CJ184" s="156">
        <f t="shared" si="1316"/>
        <v>0</v>
      </c>
      <c r="CK184" s="156">
        <f t="shared" si="1316"/>
        <v>0</v>
      </c>
      <c r="CL184" s="156">
        <f t="shared" si="1316"/>
        <v>0</v>
      </c>
      <c r="CM184" s="156">
        <f t="shared" si="1316"/>
        <v>0</v>
      </c>
      <c r="CN184" s="156">
        <f t="shared" si="1316"/>
        <v>0</v>
      </c>
    </row>
    <row r="185" spans="1:92" s="8" customFormat="1" x14ac:dyDescent="0.35">
      <c r="C185" s="17"/>
      <c r="D185" s="17"/>
      <c r="F185" s="136"/>
      <c r="G185" s="136"/>
      <c r="H185" s="136"/>
      <c r="I185" s="136"/>
      <c r="J185" s="136"/>
      <c r="K185" s="136"/>
      <c r="L185" s="136"/>
      <c r="M185" s="136"/>
      <c r="N185" s="136"/>
      <c r="O185" s="136"/>
      <c r="P185" s="136"/>
      <c r="Q185" s="136"/>
      <c r="R185" s="136"/>
      <c r="S185" s="136"/>
      <c r="T185" s="136"/>
      <c r="U185" s="136"/>
      <c r="V185" s="136"/>
      <c r="W185" s="136"/>
      <c r="X185" s="136"/>
      <c r="Y185" s="136"/>
      <c r="Z185" s="136"/>
      <c r="AA185" s="136"/>
      <c r="AB185" s="136"/>
      <c r="AC185" s="136"/>
      <c r="AD185" s="136"/>
      <c r="AE185" s="136"/>
      <c r="AF185" s="136"/>
      <c r="AJ185" s="136"/>
      <c r="AK185" s="136"/>
      <c r="AL185" s="136"/>
      <c r="AM185" s="136"/>
      <c r="AN185" s="136"/>
      <c r="AO185" s="136"/>
      <c r="AP185" s="136"/>
      <c r="AQ185" s="136"/>
      <c r="AR185" s="136"/>
      <c r="AS185" s="136"/>
      <c r="AT185" s="136"/>
      <c r="AU185" s="136"/>
      <c r="AY185" s="136"/>
      <c r="AZ185" s="136"/>
      <c r="BA185" s="136"/>
      <c r="BB185" s="136"/>
      <c r="BC185" s="136"/>
      <c r="BD185" s="136"/>
      <c r="BE185" s="136"/>
      <c r="BF185" s="136"/>
      <c r="BG185" s="136"/>
      <c r="BH185" s="136"/>
      <c r="BI185" s="136"/>
      <c r="BJ185" s="136"/>
      <c r="BN185" s="136"/>
      <c r="BO185" s="136"/>
      <c r="BP185" s="136"/>
      <c r="BQ185" s="136"/>
      <c r="BR185" s="136"/>
      <c r="BS185" s="136"/>
      <c r="BT185" s="136"/>
      <c r="BU185" s="136"/>
      <c r="BV185" s="136"/>
      <c r="BW185" s="136"/>
      <c r="BX185" s="136"/>
      <c r="BY185" s="136"/>
      <c r="CC185" s="136"/>
      <c r="CD185" s="136"/>
      <c r="CE185" s="136"/>
      <c r="CF185" s="136"/>
      <c r="CG185" s="136"/>
      <c r="CH185" s="136"/>
      <c r="CI185" s="136"/>
      <c r="CJ185" s="136"/>
      <c r="CK185" s="136"/>
      <c r="CL185" s="136"/>
      <c r="CM185" s="136"/>
      <c r="CN185" s="136"/>
    </row>
    <row r="186" spans="1:92" s="15" customFormat="1" thickBot="1" x14ac:dyDescent="0.35">
      <c r="A186" s="15" t="s">
        <v>243</v>
      </c>
      <c r="C186" s="171">
        <f t="shared" ref="C186:D186" si="1317">C178+C165</f>
        <v>5550000</v>
      </c>
      <c r="D186" s="171">
        <f t="shared" si="1317"/>
        <v>3403542.5</v>
      </c>
      <c r="F186" s="156">
        <f>F178+F165</f>
        <v>3224080.625</v>
      </c>
      <c r="G186" s="156">
        <f t="shared" ref="G186:Q186" si="1318">G178+G165</f>
        <v>3044618.75</v>
      </c>
      <c r="H186" s="156">
        <f t="shared" si="1318"/>
        <v>2865156.8750000005</v>
      </c>
      <c r="I186" s="156">
        <f t="shared" si="1318"/>
        <v>2685695</v>
      </c>
      <c r="J186" s="156">
        <f t="shared" si="1318"/>
        <v>2506233.125</v>
      </c>
      <c r="K186" s="156">
        <f t="shared" si="1318"/>
        <v>2326771.25</v>
      </c>
      <c r="L186" s="156">
        <f t="shared" si="1318"/>
        <v>2147309.375</v>
      </c>
      <c r="M186" s="156">
        <f t="shared" si="1318"/>
        <v>1967847.5</v>
      </c>
      <c r="N186" s="156">
        <f t="shared" si="1318"/>
        <v>1788385.625</v>
      </c>
      <c r="O186" s="156">
        <f t="shared" si="1318"/>
        <v>1608923.7499999998</v>
      </c>
      <c r="P186" s="156">
        <f t="shared" si="1318"/>
        <v>1429461.8749999998</v>
      </c>
      <c r="Q186" s="156">
        <f t="shared" si="1318"/>
        <v>1249999.9999999998</v>
      </c>
      <c r="R186" s="156"/>
      <c r="S186" s="156"/>
      <c r="T186" s="156"/>
      <c r="U186" s="156">
        <f>U178+U165</f>
        <v>0</v>
      </c>
      <c r="V186" s="156">
        <f t="shared" ref="V186:AF186" si="1319">V178+V165</f>
        <v>0</v>
      </c>
      <c r="W186" s="156">
        <f t="shared" si="1319"/>
        <v>0</v>
      </c>
      <c r="X186" s="156">
        <f t="shared" si="1319"/>
        <v>0</v>
      </c>
      <c r="Y186" s="156">
        <f t="shared" si="1319"/>
        <v>0</v>
      </c>
      <c r="Z186" s="156">
        <f t="shared" si="1319"/>
        <v>0</v>
      </c>
      <c r="AA186" s="156">
        <f t="shared" si="1319"/>
        <v>0</v>
      </c>
      <c r="AB186" s="156">
        <f t="shared" si="1319"/>
        <v>0</v>
      </c>
      <c r="AC186" s="156">
        <f t="shared" si="1319"/>
        <v>0</v>
      </c>
      <c r="AD186" s="156">
        <f t="shared" si="1319"/>
        <v>0</v>
      </c>
      <c r="AE186" s="156">
        <f t="shared" si="1319"/>
        <v>0</v>
      </c>
      <c r="AF186" s="156">
        <f t="shared" si="1319"/>
        <v>0</v>
      </c>
      <c r="AJ186" s="156">
        <f>AJ178+AJ165</f>
        <v>0</v>
      </c>
      <c r="AK186" s="156">
        <f t="shared" ref="AK186:AU186" si="1320">AK178+AK165</f>
        <v>0</v>
      </c>
      <c r="AL186" s="156">
        <f t="shared" si="1320"/>
        <v>0</v>
      </c>
      <c r="AM186" s="156">
        <f t="shared" si="1320"/>
        <v>0</v>
      </c>
      <c r="AN186" s="156">
        <f t="shared" si="1320"/>
        <v>0</v>
      </c>
      <c r="AO186" s="156">
        <f t="shared" si="1320"/>
        <v>0</v>
      </c>
      <c r="AP186" s="156">
        <f t="shared" si="1320"/>
        <v>0</v>
      </c>
      <c r="AQ186" s="156">
        <f t="shared" si="1320"/>
        <v>0</v>
      </c>
      <c r="AR186" s="156">
        <f t="shared" si="1320"/>
        <v>0</v>
      </c>
      <c r="AS186" s="156">
        <f t="shared" si="1320"/>
        <v>0</v>
      </c>
      <c r="AT186" s="156">
        <f t="shared" si="1320"/>
        <v>0</v>
      </c>
      <c r="AU186" s="156">
        <f t="shared" si="1320"/>
        <v>0</v>
      </c>
      <c r="AY186" s="156">
        <f>AY178+AY165</f>
        <v>0</v>
      </c>
      <c r="AZ186" s="156">
        <f t="shared" ref="AZ186:BJ186" si="1321">AZ178+AZ165</f>
        <v>0</v>
      </c>
      <c r="BA186" s="156">
        <f t="shared" si="1321"/>
        <v>0</v>
      </c>
      <c r="BB186" s="156">
        <f t="shared" si="1321"/>
        <v>0</v>
      </c>
      <c r="BC186" s="156">
        <f t="shared" si="1321"/>
        <v>0</v>
      </c>
      <c r="BD186" s="156">
        <f t="shared" si="1321"/>
        <v>0</v>
      </c>
      <c r="BE186" s="156">
        <f t="shared" si="1321"/>
        <v>0</v>
      </c>
      <c r="BF186" s="156">
        <f t="shared" si="1321"/>
        <v>0</v>
      </c>
      <c r="BG186" s="156">
        <f t="shared" si="1321"/>
        <v>0</v>
      </c>
      <c r="BH186" s="156">
        <f t="shared" si="1321"/>
        <v>0</v>
      </c>
      <c r="BI186" s="156">
        <f t="shared" si="1321"/>
        <v>0</v>
      </c>
      <c r="BJ186" s="156">
        <f t="shared" si="1321"/>
        <v>0</v>
      </c>
      <c r="BN186" s="156">
        <f>BN178+BN165</f>
        <v>0</v>
      </c>
      <c r="BO186" s="156">
        <f t="shared" ref="BO186:BY186" si="1322">BO178+BO165</f>
        <v>0</v>
      </c>
      <c r="BP186" s="156">
        <f t="shared" si="1322"/>
        <v>0</v>
      </c>
      <c r="BQ186" s="156">
        <f t="shared" si="1322"/>
        <v>0</v>
      </c>
      <c r="BR186" s="156">
        <f t="shared" si="1322"/>
        <v>0</v>
      </c>
      <c r="BS186" s="156">
        <f t="shared" si="1322"/>
        <v>0</v>
      </c>
      <c r="BT186" s="156">
        <f t="shared" si="1322"/>
        <v>0</v>
      </c>
      <c r="BU186" s="156">
        <f t="shared" si="1322"/>
        <v>0</v>
      </c>
      <c r="BV186" s="156">
        <f t="shared" si="1322"/>
        <v>0</v>
      </c>
      <c r="BW186" s="156">
        <f t="shared" si="1322"/>
        <v>0</v>
      </c>
      <c r="BX186" s="156">
        <f t="shared" si="1322"/>
        <v>0</v>
      </c>
      <c r="BY186" s="156">
        <f t="shared" si="1322"/>
        <v>0</v>
      </c>
      <c r="CC186" s="156">
        <f>CC178+CC165</f>
        <v>0</v>
      </c>
      <c r="CD186" s="156">
        <f t="shared" ref="CD186:CN186" si="1323">CD178+CD165</f>
        <v>0</v>
      </c>
      <c r="CE186" s="156">
        <f t="shared" si="1323"/>
        <v>0</v>
      </c>
      <c r="CF186" s="156">
        <f t="shared" si="1323"/>
        <v>0</v>
      </c>
      <c r="CG186" s="156">
        <f t="shared" si="1323"/>
        <v>0</v>
      </c>
      <c r="CH186" s="156">
        <f t="shared" si="1323"/>
        <v>0</v>
      </c>
      <c r="CI186" s="156">
        <f t="shared" si="1323"/>
        <v>0</v>
      </c>
      <c r="CJ186" s="156">
        <f t="shared" si="1323"/>
        <v>0</v>
      </c>
      <c r="CK186" s="156">
        <f t="shared" si="1323"/>
        <v>0</v>
      </c>
      <c r="CL186" s="156">
        <f t="shared" si="1323"/>
        <v>0</v>
      </c>
      <c r="CM186" s="156">
        <f t="shared" si="1323"/>
        <v>0</v>
      </c>
      <c r="CN186" s="156">
        <f t="shared" si="1323"/>
        <v>0</v>
      </c>
    </row>
    <row r="187" spans="1:92" s="9" customFormat="1" ht="15" x14ac:dyDescent="0.3">
      <c r="C187" s="203"/>
      <c r="D187" s="203"/>
      <c r="F187" s="157"/>
      <c r="G187" s="157"/>
      <c r="H187" s="157"/>
      <c r="I187" s="157"/>
      <c r="J187" s="157"/>
      <c r="K187" s="157"/>
      <c r="L187" s="157"/>
      <c r="M187" s="157"/>
      <c r="N187" s="157"/>
      <c r="O187" s="157"/>
      <c r="P187" s="157"/>
      <c r="Q187" s="157"/>
      <c r="R187" s="157"/>
      <c r="S187" s="157"/>
      <c r="T187" s="157"/>
      <c r="U187" s="157"/>
      <c r="V187" s="157"/>
      <c r="W187" s="157"/>
      <c r="X187" s="157"/>
      <c r="Y187" s="157"/>
      <c r="Z187" s="157"/>
      <c r="AA187" s="157"/>
      <c r="AB187" s="157"/>
      <c r="AC187" s="157"/>
      <c r="AD187" s="157"/>
      <c r="AE187" s="157"/>
      <c r="AF187" s="157"/>
      <c r="AJ187" s="157"/>
      <c r="AK187" s="157"/>
      <c r="AL187" s="157"/>
      <c r="AM187" s="157"/>
      <c r="AN187" s="157"/>
      <c r="AO187" s="157"/>
      <c r="AP187" s="157"/>
      <c r="AQ187" s="157"/>
      <c r="AR187" s="157"/>
      <c r="AS187" s="157"/>
      <c r="AT187" s="157"/>
      <c r="AU187" s="157"/>
      <c r="AY187" s="157"/>
      <c r="AZ187" s="157"/>
      <c r="BA187" s="157"/>
      <c r="BB187" s="157"/>
      <c r="BC187" s="157"/>
      <c r="BD187" s="157"/>
      <c r="BE187" s="157"/>
      <c r="BF187" s="157"/>
      <c r="BG187" s="157"/>
      <c r="BH187" s="157"/>
      <c r="BI187" s="157"/>
      <c r="BJ187" s="157"/>
      <c r="BN187" s="157"/>
      <c r="BO187" s="157"/>
      <c r="BP187" s="157"/>
      <c r="BQ187" s="157"/>
      <c r="BR187" s="157"/>
      <c r="BS187" s="157"/>
      <c r="BT187" s="157"/>
      <c r="BU187" s="157"/>
      <c r="BV187" s="157"/>
      <c r="BW187" s="157"/>
      <c r="BX187" s="157"/>
      <c r="BY187" s="157"/>
      <c r="CC187" s="157"/>
      <c r="CD187" s="157"/>
      <c r="CE187" s="157"/>
      <c r="CF187" s="157"/>
      <c r="CG187" s="157"/>
      <c r="CH187" s="157"/>
      <c r="CI187" s="157"/>
      <c r="CJ187" s="157"/>
      <c r="CK187" s="157"/>
      <c r="CL187" s="157"/>
      <c r="CM187" s="157"/>
      <c r="CN187" s="157"/>
    </row>
    <row r="188" spans="1:92" s="9" customFormat="1" x14ac:dyDescent="0.35">
      <c r="A188" s="10" t="s">
        <v>161</v>
      </c>
      <c r="B188" s="8"/>
      <c r="C188" s="17"/>
      <c r="D188" s="17"/>
      <c r="E188" s="8"/>
      <c r="F188" s="157"/>
      <c r="G188" s="157"/>
      <c r="H188" s="157"/>
      <c r="I188" s="157"/>
      <c r="J188" s="157"/>
      <c r="K188" s="157"/>
      <c r="L188" s="157"/>
      <c r="M188" s="157"/>
      <c r="N188" s="157"/>
      <c r="O188" s="157"/>
      <c r="P188" s="157"/>
      <c r="Q188" s="157"/>
      <c r="R188" s="157"/>
      <c r="S188" s="157"/>
      <c r="T188" s="157"/>
      <c r="U188" s="157"/>
      <c r="V188" s="157"/>
      <c r="W188" s="157"/>
      <c r="X188" s="157"/>
      <c r="Y188" s="157"/>
      <c r="Z188" s="157"/>
      <c r="AA188" s="157"/>
      <c r="AB188" s="157"/>
      <c r="AC188" s="157"/>
      <c r="AD188" s="157"/>
      <c r="AE188" s="157"/>
      <c r="AF188" s="157"/>
      <c r="AJ188" s="157"/>
      <c r="AK188" s="157"/>
      <c r="AL188" s="157"/>
      <c r="AM188" s="157"/>
      <c r="AN188" s="157"/>
      <c r="AO188" s="157"/>
      <c r="AP188" s="157"/>
      <c r="AQ188" s="157"/>
      <c r="AR188" s="157"/>
      <c r="AS188" s="157"/>
      <c r="AT188" s="157"/>
      <c r="AU188" s="157"/>
      <c r="AY188" s="157"/>
      <c r="AZ188" s="157"/>
      <c r="BA188" s="157"/>
      <c r="BB188" s="157"/>
      <c r="BC188" s="157"/>
      <c r="BD188" s="157"/>
      <c r="BE188" s="157"/>
      <c r="BF188" s="157"/>
      <c r="BG188" s="157"/>
      <c r="BH188" s="157"/>
      <c r="BI188" s="157"/>
      <c r="BJ188" s="157"/>
      <c r="BN188" s="157"/>
      <c r="BO188" s="157"/>
      <c r="BP188" s="157"/>
      <c r="BQ188" s="157"/>
      <c r="BR188" s="157"/>
      <c r="BS188" s="157"/>
      <c r="BT188" s="157"/>
      <c r="BU188" s="157"/>
      <c r="BV188" s="157"/>
      <c r="BW188" s="157"/>
      <c r="BX188" s="157"/>
      <c r="BY188" s="157"/>
      <c r="CC188" s="157"/>
      <c r="CD188" s="157"/>
      <c r="CE188" s="157"/>
      <c r="CF188" s="157"/>
      <c r="CG188" s="157"/>
      <c r="CH188" s="157"/>
      <c r="CI188" s="157"/>
      <c r="CJ188" s="157"/>
      <c r="CK188" s="157"/>
      <c r="CL188" s="157"/>
      <c r="CM188" s="157"/>
      <c r="CN188" s="157"/>
    </row>
    <row r="189" spans="1:92" s="8" customFormat="1" x14ac:dyDescent="0.35">
      <c r="C189" s="17"/>
      <c r="D189" s="17"/>
      <c r="F189" s="136"/>
      <c r="G189" s="136"/>
      <c r="H189" s="136"/>
      <c r="I189" s="136"/>
      <c r="J189" s="136"/>
      <c r="K189" s="136"/>
      <c r="L189" s="136"/>
      <c r="M189" s="136"/>
      <c r="N189" s="136"/>
      <c r="O189" s="136"/>
      <c r="P189" s="136"/>
      <c r="Q189" s="136"/>
      <c r="R189" s="136"/>
      <c r="S189" s="136"/>
      <c r="T189" s="136"/>
      <c r="U189" s="136"/>
      <c r="V189" s="136"/>
      <c r="W189" s="136"/>
      <c r="X189" s="136"/>
      <c r="Y189" s="136"/>
      <c r="Z189" s="136"/>
      <c r="AA189" s="136"/>
      <c r="AB189" s="136"/>
      <c r="AC189" s="136"/>
      <c r="AD189" s="136"/>
      <c r="AE189" s="136"/>
      <c r="AF189" s="136"/>
      <c r="AJ189" s="136"/>
      <c r="AK189" s="136"/>
      <c r="AL189" s="136"/>
      <c r="AM189" s="136"/>
      <c r="AN189" s="136"/>
      <c r="AO189" s="136"/>
      <c r="AP189" s="136"/>
      <c r="AQ189" s="136"/>
      <c r="AR189" s="136"/>
      <c r="AS189" s="136"/>
      <c r="AT189" s="136"/>
      <c r="AU189" s="136"/>
      <c r="AY189" s="136"/>
      <c r="AZ189" s="136"/>
      <c r="BA189" s="136"/>
      <c r="BB189" s="136"/>
      <c r="BC189" s="136"/>
      <c r="BD189" s="136"/>
      <c r="BE189" s="136"/>
      <c r="BF189" s="136"/>
      <c r="BG189" s="136"/>
      <c r="BH189" s="136"/>
      <c r="BI189" s="136"/>
      <c r="BJ189" s="136"/>
      <c r="BN189" s="136"/>
      <c r="BO189" s="136"/>
      <c r="BP189" s="136"/>
      <c r="BQ189" s="136"/>
      <c r="BR189" s="136"/>
      <c r="BS189" s="136"/>
      <c r="BT189" s="136"/>
      <c r="BU189" s="136"/>
      <c r="BV189" s="136"/>
      <c r="BW189" s="136"/>
      <c r="BX189" s="136"/>
      <c r="BY189" s="136"/>
      <c r="CC189" s="136"/>
      <c r="CD189" s="136"/>
      <c r="CE189" s="136"/>
      <c r="CF189" s="136"/>
      <c r="CG189" s="136"/>
      <c r="CH189" s="136"/>
      <c r="CI189" s="136"/>
      <c r="CJ189" s="136"/>
      <c r="CK189" s="136"/>
      <c r="CL189" s="136"/>
      <c r="CM189" s="136"/>
      <c r="CN189" s="136"/>
    </row>
    <row r="190" spans="1:92" s="15" customFormat="1" thickBot="1" x14ac:dyDescent="0.35">
      <c r="A190" s="15" t="s">
        <v>62</v>
      </c>
      <c r="C190" s="171">
        <f t="shared" ref="C190:D190" si="1324">C184+C171</f>
        <v>232500</v>
      </c>
      <c r="D190" s="171">
        <f t="shared" si="1324"/>
        <v>147588.5625</v>
      </c>
      <c r="F190" s="156">
        <f>F184+F171</f>
        <v>24007.200954861113</v>
      </c>
      <c r="G190" s="156">
        <f t="shared" ref="G190:Q190" si="1325">G184+G171</f>
        <v>22825.415364583332</v>
      </c>
      <c r="H190" s="156">
        <f t="shared" si="1325"/>
        <v>21643.629774305558</v>
      </c>
      <c r="I190" s="156">
        <f t="shared" si="1325"/>
        <v>20461.844184027781</v>
      </c>
      <c r="J190" s="156">
        <f t="shared" si="1325"/>
        <v>19280.058593750004</v>
      </c>
      <c r="K190" s="156">
        <f t="shared" si="1325"/>
        <v>18098.273003472226</v>
      </c>
      <c r="L190" s="156">
        <f t="shared" si="1325"/>
        <v>16916.487413194449</v>
      </c>
      <c r="M190" s="156">
        <f t="shared" si="1325"/>
        <v>15734.701822916666</v>
      </c>
      <c r="N190" s="156">
        <f t="shared" si="1325"/>
        <v>14552.916232638892</v>
      </c>
      <c r="O190" s="156">
        <f t="shared" si="1325"/>
        <v>13371.130642361109</v>
      </c>
      <c r="P190" s="156">
        <f t="shared" si="1325"/>
        <v>12189.345052083332</v>
      </c>
      <c r="Q190" s="156">
        <f t="shared" si="1325"/>
        <v>11007.559461805555</v>
      </c>
      <c r="R190" s="156"/>
      <c r="S190" s="156"/>
      <c r="T190" s="156"/>
      <c r="U190" s="156">
        <f>U184+U171</f>
        <v>0</v>
      </c>
      <c r="V190" s="156">
        <f t="shared" ref="V190:AF190" si="1326">V184+V171</f>
        <v>0</v>
      </c>
      <c r="W190" s="156">
        <f t="shared" si="1326"/>
        <v>0</v>
      </c>
      <c r="X190" s="156">
        <f t="shared" si="1326"/>
        <v>0</v>
      </c>
      <c r="Y190" s="156">
        <f t="shared" si="1326"/>
        <v>0</v>
      </c>
      <c r="Z190" s="156">
        <f t="shared" si="1326"/>
        <v>0</v>
      </c>
      <c r="AA190" s="156">
        <f t="shared" si="1326"/>
        <v>0</v>
      </c>
      <c r="AB190" s="156">
        <f t="shared" si="1326"/>
        <v>0</v>
      </c>
      <c r="AC190" s="156">
        <f t="shared" si="1326"/>
        <v>0</v>
      </c>
      <c r="AD190" s="156">
        <f t="shared" si="1326"/>
        <v>0</v>
      </c>
      <c r="AE190" s="156">
        <f t="shared" si="1326"/>
        <v>0</v>
      </c>
      <c r="AF190" s="156">
        <f t="shared" si="1326"/>
        <v>0</v>
      </c>
      <c r="AJ190" s="156">
        <f>AJ184+AJ171</f>
        <v>0</v>
      </c>
      <c r="AK190" s="156">
        <f t="shared" ref="AK190:AU190" si="1327">AK184+AK171</f>
        <v>0</v>
      </c>
      <c r="AL190" s="156">
        <f t="shared" si="1327"/>
        <v>0</v>
      </c>
      <c r="AM190" s="156">
        <f t="shared" si="1327"/>
        <v>0</v>
      </c>
      <c r="AN190" s="156">
        <f t="shared" si="1327"/>
        <v>0</v>
      </c>
      <c r="AO190" s="156">
        <f t="shared" si="1327"/>
        <v>0</v>
      </c>
      <c r="AP190" s="156">
        <f t="shared" si="1327"/>
        <v>0</v>
      </c>
      <c r="AQ190" s="156">
        <f t="shared" si="1327"/>
        <v>0</v>
      </c>
      <c r="AR190" s="156">
        <f t="shared" si="1327"/>
        <v>0</v>
      </c>
      <c r="AS190" s="156">
        <f t="shared" si="1327"/>
        <v>0</v>
      </c>
      <c r="AT190" s="156">
        <f t="shared" si="1327"/>
        <v>0</v>
      </c>
      <c r="AU190" s="156">
        <f t="shared" si="1327"/>
        <v>0</v>
      </c>
      <c r="AY190" s="156">
        <f>AY184+AY171</f>
        <v>0</v>
      </c>
      <c r="AZ190" s="156">
        <f t="shared" ref="AZ190:BJ190" si="1328">AZ184+AZ171</f>
        <v>0</v>
      </c>
      <c r="BA190" s="156">
        <f t="shared" si="1328"/>
        <v>0</v>
      </c>
      <c r="BB190" s="156">
        <f t="shared" si="1328"/>
        <v>0</v>
      </c>
      <c r="BC190" s="156">
        <f t="shared" si="1328"/>
        <v>0</v>
      </c>
      <c r="BD190" s="156">
        <f t="shared" si="1328"/>
        <v>0</v>
      </c>
      <c r="BE190" s="156">
        <f t="shared" si="1328"/>
        <v>0</v>
      </c>
      <c r="BF190" s="156">
        <f t="shared" si="1328"/>
        <v>0</v>
      </c>
      <c r="BG190" s="156">
        <f t="shared" si="1328"/>
        <v>0</v>
      </c>
      <c r="BH190" s="156">
        <f t="shared" si="1328"/>
        <v>0</v>
      </c>
      <c r="BI190" s="156">
        <f t="shared" si="1328"/>
        <v>0</v>
      </c>
      <c r="BJ190" s="156">
        <f t="shared" si="1328"/>
        <v>0</v>
      </c>
      <c r="BN190" s="156">
        <f>BN184+BN171</f>
        <v>0</v>
      </c>
      <c r="BO190" s="156">
        <f t="shared" ref="BO190:BY190" si="1329">BO184+BO171</f>
        <v>0</v>
      </c>
      <c r="BP190" s="156">
        <f t="shared" si="1329"/>
        <v>0</v>
      </c>
      <c r="BQ190" s="156">
        <f t="shared" si="1329"/>
        <v>0</v>
      </c>
      <c r="BR190" s="156">
        <f t="shared" si="1329"/>
        <v>0</v>
      </c>
      <c r="BS190" s="156">
        <f t="shared" si="1329"/>
        <v>0</v>
      </c>
      <c r="BT190" s="156">
        <f t="shared" si="1329"/>
        <v>0</v>
      </c>
      <c r="BU190" s="156">
        <f t="shared" si="1329"/>
        <v>0</v>
      </c>
      <c r="BV190" s="156">
        <f t="shared" si="1329"/>
        <v>0</v>
      </c>
      <c r="BW190" s="156">
        <f t="shared" si="1329"/>
        <v>0</v>
      </c>
      <c r="BX190" s="156">
        <f t="shared" si="1329"/>
        <v>0</v>
      </c>
      <c r="BY190" s="156">
        <f t="shared" si="1329"/>
        <v>0</v>
      </c>
      <c r="CC190" s="156">
        <f>CC184+CC171</f>
        <v>0</v>
      </c>
      <c r="CD190" s="156">
        <f t="shared" ref="CD190:CN190" si="1330">CD184+CD171</f>
        <v>0</v>
      </c>
      <c r="CE190" s="156">
        <f t="shared" si="1330"/>
        <v>0</v>
      </c>
      <c r="CF190" s="156">
        <f t="shared" si="1330"/>
        <v>0</v>
      </c>
      <c r="CG190" s="156">
        <f t="shared" si="1330"/>
        <v>0</v>
      </c>
      <c r="CH190" s="156">
        <f t="shared" si="1330"/>
        <v>0</v>
      </c>
      <c r="CI190" s="156">
        <f t="shared" si="1330"/>
        <v>0</v>
      </c>
      <c r="CJ190" s="156">
        <f t="shared" si="1330"/>
        <v>0</v>
      </c>
      <c r="CK190" s="156">
        <f t="shared" si="1330"/>
        <v>0</v>
      </c>
      <c r="CL190" s="156">
        <f t="shared" si="1330"/>
        <v>0</v>
      </c>
      <c r="CM190" s="156">
        <f t="shared" si="1330"/>
        <v>0</v>
      </c>
      <c r="CN190" s="156">
        <f t="shared" si="1330"/>
        <v>0</v>
      </c>
    </row>
    <row r="191" spans="1:92" s="8" customFormat="1" x14ac:dyDescent="0.35">
      <c r="C191" s="17"/>
      <c r="D191" s="17"/>
      <c r="F191" s="136"/>
      <c r="G191" s="136"/>
      <c r="H191" s="136"/>
      <c r="I191" s="136"/>
      <c r="J191" s="136"/>
      <c r="K191" s="136"/>
      <c r="L191" s="136"/>
      <c r="M191" s="136"/>
      <c r="N191" s="136"/>
      <c r="O191" s="136"/>
      <c r="P191" s="136"/>
      <c r="Q191" s="136"/>
      <c r="R191" s="136"/>
      <c r="S191" s="136"/>
      <c r="T191" s="136"/>
      <c r="U191" s="136"/>
      <c r="V191" s="136"/>
      <c r="W191" s="136"/>
      <c r="X191" s="136"/>
      <c r="Y191" s="136"/>
      <c r="Z191" s="136"/>
      <c r="AA191" s="136"/>
      <c r="AB191" s="136"/>
      <c r="AC191" s="136"/>
      <c r="AD191" s="136"/>
      <c r="AE191" s="136"/>
      <c r="AF191" s="136"/>
      <c r="AJ191" s="136"/>
      <c r="AK191" s="136"/>
      <c r="AL191" s="136"/>
      <c r="AM191" s="136"/>
      <c r="AN191" s="136"/>
      <c r="AO191" s="136"/>
      <c r="AP191" s="136"/>
      <c r="AQ191" s="136"/>
      <c r="AR191" s="136"/>
      <c r="AS191" s="136"/>
      <c r="AT191" s="136"/>
      <c r="AU191" s="136"/>
      <c r="AY191" s="136"/>
      <c r="AZ191" s="136"/>
      <c r="BA191" s="136"/>
      <c r="BB191" s="136"/>
      <c r="BC191" s="136"/>
      <c r="BD191" s="136"/>
      <c r="BE191" s="136"/>
      <c r="BF191" s="136"/>
      <c r="BG191" s="136"/>
      <c r="BH191" s="136"/>
      <c r="BI191" s="136"/>
      <c r="BJ191" s="136"/>
      <c r="BN191" s="136"/>
      <c r="BO191" s="136"/>
      <c r="BP191" s="136"/>
      <c r="BQ191" s="136"/>
      <c r="BR191" s="136"/>
      <c r="BS191" s="136"/>
      <c r="BT191" s="136"/>
      <c r="BU191" s="136"/>
      <c r="BV191" s="136"/>
      <c r="BW191" s="136"/>
      <c r="BX191" s="136"/>
      <c r="BY191" s="136"/>
      <c r="CC191" s="136"/>
      <c r="CD191" s="136"/>
      <c r="CE191" s="136"/>
      <c r="CF191" s="136"/>
      <c r="CG191" s="136"/>
      <c r="CH191" s="136"/>
      <c r="CI191" s="136"/>
      <c r="CJ191" s="136"/>
      <c r="CK191" s="136"/>
      <c r="CL191" s="136"/>
      <c r="CM191" s="136"/>
      <c r="CN191" s="136"/>
    </row>
    <row r="192" spans="1:92" s="8" customFormat="1" x14ac:dyDescent="0.35">
      <c r="A192" s="13" t="s">
        <v>285</v>
      </c>
      <c r="B192" s="13"/>
      <c r="C192" s="220"/>
      <c r="D192" s="220"/>
      <c r="E192" s="13"/>
      <c r="F192" s="136"/>
      <c r="G192" s="136"/>
      <c r="H192" s="136"/>
      <c r="I192" s="136"/>
      <c r="J192" s="136"/>
      <c r="K192" s="136"/>
      <c r="L192" s="136"/>
      <c r="M192" s="136"/>
      <c r="N192" s="136"/>
      <c r="O192" s="136"/>
      <c r="P192" s="136"/>
      <c r="Q192" s="136"/>
      <c r="R192" s="136"/>
      <c r="S192" s="136"/>
      <c r="T192" s="136"/>
      <c r="U192" s="136"/>
      <c r="V192" s="136"/>
      <c r="W192" s="136"/>
      <c r="X192" s="136"/>
      <c r="Y192" s="136"/>
      <c r="Z192" s="136"/>
      <c r="AA192" s="136"/>
      <c r="AB192" s="136"/>
      <c r="AC192" s="136"/>
      <c r="AD192" s="136"/>
      <c r="AE192" s="136"/>
      <c r="AF192" s="136"/>
      <c r="AJ192" s="136"/>
      <c r="AK192" s="136"/>
      <c r="AL192" s="136"/>
      <c r="AM192" s="136"/>
      <c r="AN192" s="136"/>
      <c r="AO192" s="136"/>
      <c r="AP192" s="136"/>
      <c r="AQ192" s="136"/>
      <c r="AR192" s="136"/>
      <c r="AS192" s="136"/>
      <c r="AT192" s="136"/>
      <c r="AU192" s="136"/>
      <c r="AY192" s="136"/>
      <c r="AZ192" s="136"/>
      <c r="BA192" s="136"/>
      <c r="BB192" s="136"/>
      <c r="BC192" s="136"/>
      <c r="BD192" s="136"/>
      <c r="BE192" s="136"/>
      <c r="BF192" s="136"/>
      <c r="BG192" s="136"/>
      <c r="BH192" s="136"/>
      <c r="BI192" s="136"/>
      <c r="BJ192" s="136"/>
      <c r="BN192" s="136"/>
      <c r="BO192" s="136"/>
      <c r="BP192" s="136"/>
      <c r="BQ192" s="136"/>
      <c r="BR192" s="136"/>
      <c r="BS192" s="136"/>
      <c r="BT192" s="136"/>
      <c r="BU192" s="136"/>
      <c r="BV192" s="136"/>
      <c r="BW192" s="136"/>
      <c r="BX192" s="136"/>
      <c r="BY192" s="136"/>
      <c r="CC192" s="136"/>
      <c r="CD192" s="136"/>
      <c r="CE192" s="136"/>
      <c r="CF192" s="136"/>
      <c r="CG192" s="136"/>
      <c r="CH192" s="136"/>
      <c r="CI192" s="136"/>
      <c r="CJ192" s="136"/>
      <c r="CK192" s="136"/>
      <c r="CL192" s="136"/>
      <c r="CM192" s="136"/>
      <c r="CN192" s="136"/>
    </row>
    <row r="193" spans="1:92" s="8" customFormat="1" x14ac:dyDescent="0.35">
      <c r="C193" s="17"/>
      <c r="D193" s="17"/>
      <c r="F193" s="136"/>
      <c r="G193" s="136"/>
      <c r="H193" s="136"/>
      <c r="I193" s="136"/>
      <c r="J193" s="136"/>
      <c r="K193" s="136"/>
      <c r="L193" s="136"/>
      <c r="M193" s="136"/>
      <c r="N193" s="136"/>
      <c r="O193" s="136"/>
      <c r="P193" s="136"/>
      <c r="Q193" s="136"/>
      <c r="R193" s="136"/>
      <c r="S193" s="136"/>
      <c r="T193" s="136"/>
      <c r="U193" s="136"/>
      <c r="V193" s="136"/>
      <c r="W193" s="136"/>
      <c r="X193" s="136"/>
      <c r="Y193" s="136"/>
      <c r="Z193" s="136"/>
      <c r="AA193" s="136"/>
      <c r="AB193" s="136"/>
      <c r="AC193" s="136"/>
      <c r="AD193" s="136"/>
      <c r="AE193" s="136"/>
      <c r="AF193" s="136"/>
      <c r="AJ193" s="136"/>
      <c r="AK193" s="136"/>
      <c r="AL193" s="136"/>
      <c r="AM193" s="136"/>
      <c r="AN193" s="136"/>
      <c r="AO193" s="136"/>
      <c r="AP193" s="136"/>
      <c r="AQ193" s="136"/>
      <c r="AR193" s="136"/>
      <c r="AS193" s="136"/>
      <c r="AT193" s="136"/>
      <c r="AU193" s="136"/>
      <c r="AY193" s="136"/>
      <c r="AZ193" s="136"/>
      <c r="BA193" s="136"/>
      <c r="BB193" s="136"/>
      <c r="BC193" s="136"/>
      <c r="BD193" s="136"/>
      <c r="BE193" s="136"/>
      <c r="BF193" s="136"/>
      <c r="BG193" s="136"/>
      <c r="BH193" s="136"/>
      <c r="BI193" s="136"/>
      <c r="BJ193" s="136"/>
      <c r="BN193" s="136"/>
      <c r="BO193" s="136"/>
      <c r="BP193" s="136"/>
      <c r="BQ193" s="136"/>
      <c r="BR193" s="136"/>
      <c r="BS193" s="136"/>
      <c r="BT193" s="136"/>
      <c r="BU193" s="136"/>
      <c r="BV193" s="136"/>
      <c r="BW193" s="136"/>
      <c r="BX193" s="136"/>
      <c r="BY193" s="136"/>
      <c r="CC193" s="136"/>
      <c r="CD193" s="136"/>
      <c r="CE193" s="136"/>
      <c r="CF193" s="136"/>
      <c r="CG193" s="136"/>
      <c r="CH193" s="136"/>
      <c r="CI193" s="136"/>
      <c r="CJ193" s="136"/>
      <c r="CK193" s="136"/>
      <c r="CL193" s="136"/>
      <c r="CM193" s="136"/>
      <c r="CN193" s="136"/>
    </row>
    <row r="194" spans="1:92" s="8" customFormat="1" x14ac:dyDescent="0.35">
      <c r="A194" s="8" t="s">
        <v>40</v>
      </c>
      <c r="C194" s="17"/>
      <c r="D194" s="17"/>
      <c r="F194" s="136">
        <f>D198</f>
        <v>600000</v>
      </c>
      <c r="G194" s="136">
        <f t="shared" ref="G194:Q194" si="1331">F198</f>
        <v>550000</v>
      </c>
      <c r="H194" s="136">
        <f t="shared" si="1331"/>
        <v>500000</v>
      </c>
      <c r="I194" s="136">
        <f t="shared" si="1331"/>
        <v>450000</v>
      </c>
      <c r="J194" s="136">
        <f t="shared" si="1331"/>
        <v>400000</v>
      </c>
      <c r="K194" s="136">
        <f t="shared" si="1331"/>
        <v>350000</v>
      </c>
      <c r="L194" s="136">
        <f t="shared" si="1331"/>
        <v>300000</v>
      </c>
      <c r="M194" s="136">
        <f t="shared" si="1331"/>
        <v>250000</v>
      </c>
      <c r="N194" s="136">
        <f t="shared" si="1331"/>
        <v>200000</v>
      </c>
      <c r="O194" s="136">
        <f t="shared" si="1331"/>
        <v>150000</v>
      </c>
      <c r="P194" s="136">
        <f t="shared" si="1331"/>
        <v>100000</v>
      </c>
      <c r="Q194" s="136">
        <f t="shared" si="1331"/>
        <v>50000</v>
      </c>
      <c r="R194" s="136"/>
      <c r="S194" s="136"/>
      <c r="T194" s="136"/>
      <c r="U194" s="136">
        <f>S198</f>
        <v>0</v>
      </c>
      <c r="V194" s="136">
        <f t="shared" ref="V194" si="1332">U198</f>
        <v>0</v>
      </c>
      <c r="W194" s="136">
        <f t="shared" ref="W194" si="1333">V198</f>
        <v>0</v>
      </c>
      <c r="X194" s="136">
        <f t="shared" ref="X194" si="1334">W198</f>
        <v>0</v>
      </c>
      <c r="Y194" s="136">
        <f t="shared" ref="Y194" si="1335">X198</f>
        <v>0</v>
      </c>
      <c r="Z194" s="136">
        <f t="shared" ref="Z194" si="1336">Y198</f>
        <v>0</v>
      </c>
      <c r="AA194" s="136">
        <f t="shared" ref="AA194" si="1337">Z198</f>
        <v>0</v>
      </c>
      <c r="AB194" s="136">
        <f t="shared" ref="AB194" si="1338">AA198</f>
        <v>0</v>
      </c>
      <c r="AC194" s="136">
        <f t="shared" ref="AC194" si="1339">AB198</f>
        <v>0</v>
      </c>
      <c r="AD194" s="136">
        <f t="shared" ref="AD194" si="1340">AC198</f>
        <v>0</v>
      </c>
      <c r="AE194" s="136">
        <f t="shared" ref="AE194" si="1341">AD198</f>
        <v>0</v>
      </c>
      <c r="AF194" s="136">
        <f t="shared" ref="AF194" si="1342">AE198</f>
        <v>0</v>
      </c>
      <c r="AJ194" s="136">
        <f>AH198</f>
        <v>0</v>
      </c>
      <c r="AK194" s="136">
        <f t="shared" ref="AK194" si="1343">AJ198</f>
        <v>0</v>
      </c>
      <c r="AL194" s="136">
        <f t="shared" ref="AL194" si="1344">AK198</f>
        <v>0</v>
      </c>
      <c r="AM194" s="136">
        <f t="shared" ref="AM194" si="1345">AL198</f>
        <v>0</v>
      </c>
      <c r="AN194" s="136">
        <f t="shared" ref="AN194" si="1346">AM198</f>
        <v>0</v>
      </c>
      <c r="AO194" s="136">
        <f t="shared" ref="AO194" si="1347">AN198</f>
        <v>0</v>
      </c>
      <c r="AP194" s="136">
        <f t="shared" ref="AP194" si="1348">AO198</f>
        <v>0</v>
      </c>
      <c r="AQ194" s="136">
        <f t="shared" ref="AQ194" si="1349">AP198</f>
        <v>0</v>
      </c>
      <c r="AR194" s="136">
        <f t="shared" ref="AR194" si="1350">AQ198</f>
        <v>0</v>
      </c>
      <c r="AS194" s="136">
        <f t="shared" ref="AS194" si="1351">AR198</f>
        <v>0</v>
      </c>
      <c r="AT194" s="136">
        <f t="shared" ref="AT194" si="1352">AS198</f>
        <v>0</v>
      </c>
      <c r="AU194" s="136">
        <f t="shared" ref="AU194" si="1353">AT198</f>
        <v>0</v>
      </c>
      <c r="AY194" s="136">
        <f>AW198</f>
        <v>0</v>
      </c>
      <c r="AZ194" s="136">
        <f t="shared" ref="AZ194" si="1354">AY198</f>
        <v>0</v>
      </c>
      <c r="BA194" s="136">
        <f t="shared" ref="BA194" si="1355">AZ198</f>
        <v>0</v>
      </c>
      <c r="BB194" s="136">
        <f t="shared" ref="BB194" si="1356">BA198</f>
        <v>0</v>
      </c>
      <c r="BC194" s="136">
        <f t="shared" ref="BC194" si="1357">BB198</f>
        <v>0</v>
      </c>
      <c r="BD194" s="136">
        <f t="shared" ref="BD194" si="1358">BC198</f>
        <v>0</v>
      </c>
      <c r="BE194" s="136">
        <f t="shared" ref="BE194" si="1359">BD198</f>
        <v>0</v>
      </c>
      <c r="BF194" s="136">
        <f t="shared" ref="BF194" si="1360">BE198</f>
        <v>0</v>
      </c>
      <c r="BG194" s="136">
        <f t="shared" ref="BG194" si="1361">BF198</f>
        <v>0</v>
      </c>
      <c r="BH194" s="136">
        <f t="shared" ref="BH194" si="1362">BG198</f>
        <v>0</v>
      </c>
      <c r="BI194" s="136">
        <f t="shared" ref="BI194" si="1363">BH198</f>
        <v>0</v>
      </c>
      <c r="BJ194" s="136">
        <f t="shared" ref="BJ194" si="1364">BI198</f>
        <v>0</v>
      </c>
      <c r="BN194" s="136">
        <f>BL198</f>
        <v>0</v>
      </c>
      <c r="BO194" s="136">
        <f t="shared" ref="BO194" si="1365">BN198</f>
        <v>0</v>
      </c>
      <c r="BP194" s="136">
        <f t="shared" ref="BP194" si="1366">BO198</f>
        <v>0</v>
      </c>
      <c r="BQ194" s="136">
        <f t="shared" ref="BQ194" si="1367">BP198</f>
        <v>0</v>
      </c>
      <c r="BR194" s="136">
        <f t="shared" ref="BR194" si="1368">BQ198</f>
        <v>0</v>
      </c>
      <c r="BS194" s="136">
        <f t="shared" ref="BS194" si="1369">BR198</f>
        <v>0</v>
      </c>
      <c r="BT194" s="136">
        <f t="shared" ref="BT194" si="1370">BS198</f>
        <v>0</v>
      </c>
      <c r="BU194" s="136">
        <f t="shared" ref="BU194" si="1371">BT198</f>
        <v>0</v>
      </c>
      <c r="BV194" s="136">
        <f t="shared" ref="BV194" si="1372">BU198</f>
        <v>0</v>
      </c>
      <c r="BW194" s="136">
        <f t="shared" ref="BW194" si="1373">BV198</f>
        <v>0</v>
      </c>
      <c r="BX194" s="136">
        <f t="shared" ref="BX194" si="1374">BW198</f>
        <v>0</v>
      </c>
      <c r="BY194" s="136">
        <f t="shared" ref="BY194" si="1375">BX198</f>
        <v>0</v>
      </c>
      <c r="CC194" s="136">
        <f>CA198</f>
        <v>0</v>
      </c>
      <c r="CD194" s="136">
        <f t="shared" ref="CD194" si="1376">CC198</f>
        <v>0</v>
      </c>
      <c r="CE194" s="136">
        <f t="shared" ref="CE194" si="1377">CD198</f>
        <v>0</v>
      </c>
      <c r="CF194" s="136">
        <f t="shared" ref="CF194" si="1378">CE198</f>
        <v>0</v>
      </c>
      <c r="CG194" s="136">
        <f t="shared" ref="CG194" si="1379">CF198</f>
        <v>0</v>
      </c>
      <c r="CH194" s="136">
        <f t="shared" ref="CH194" si="1380">CG198</f>
        <v>0</v>
      </c>
      <c r="CI194" s="136">
        <f t="shared" ref="CI194" si="1381">CH198</f>
        <v>0</v>
      </c>
      <c r="CJ194" s="136">
        <f t="shared" ref="CJ194" si="1382">CI198</f>
        <v>0</v>
      </c>
      <c r="CK194" s="136">
        <f t="shared" ref="CK194" si="1383">CJ198</f>
        <v>0</v>
      </c>
      <c r="CL194" s="136">
        <f t="shared" ref="CL194" si="1384">CK198</f>
        <v>0</v>
      </c>
      <c r="CM194" s="136">
        <f t="shared" ref="CM194" si="1385">CL198</f>
        <v>0</v>
      </c>
      <c r="CN194" s="136">
        <f t="shared" ref="CN194" si="1386">CM198</f>
        <v>0</v>
      </c>
    </row>
    <row r="195" spans="1:92" s="8" customFormat="1" x14ac:dyDescent="0.35">
      <c r="A195" s="8" t="s">
        <v>233</v>
      </c>
      <c r="C195" s="17"/>
      <c r="D195" s="17"/>
      <c r="F195" s="136">
        <f>-F194/12</f>
        <v>-50000</v>
      </c>
      <c r="G195" s="136">
        <f>F195</f>
        <v>-50000</v>
      </c>
      <c r="H195" s="136">
        <f t="shared" ref="H195:Q195" si="1387">G195</f>
        <v>-50000</v>
      </c>
      <c r="I195" s="136">
        <f t="shared" si="1387"/>
        <v>-50000</v>
      </c>
      <c r="J195" s="136">
        <f t="shared" si="1387"/>
        <v>-50000</v>
      </c>
      <c r="K195" s="136">
        <f t="shared" si="1387"/>
        <v>-50000</v>
      </c>
      <c r="L195" s="136">
        <f t="shared" si="1387"/>
        <v>-50000</v>
      </c>
      <c r="M195" s="136">
        <f t="shared" si="1387"/>
        <v>-50000</v>
      </c>
      <c r="N195" s="136">
        <f t="shared" si="1387"/>
        <v>-50000</v>
      </c>
      <c r="O195" s="136">
        <f t="shared" si="1387"/>
        <v>-50000</v>
      </c>
      <c r="P195" s="136">
        <f t="shared" si="1387"/>
        <v>-50000</v>
      </c>
      <c r="Q195" s="136">
        <f t="shared" si="1387"/>
        <v>-50000</v>
      </c>
      <c r="R195" s="136"/>
      <c r="S195" s="136"/>
      <c r="T195" s="136"/>
      <c r="U195" s="136">
        <f>-U194/12</f>
        <v>0</v>
      </c>
      <c r="V195" s="136">
        <f>U195</f>
        <v>0</v>
      </c>
      <c r="W195" s="136">
        <f t="shared" ref="W195:AF195" si="1388">V195</f>
        <v>0</v>
      </c>
      <c r="X195" s="136">
        <f t="shared" si="1388"/>
        <v>0</v>
      </c>
      <c r="Y195" s="136">
        <f t="shared" si="1388"/>
        <v>0</v>
      </c>
      <c r="Z195" s="136">
        <f t="shared" si="1388"/>
        <v>0</v>
      </c>
      <c r="AA195" s="136">
        <f t="shared" si="1388"/>
        <v>0</v>
      </c>
      <c r="AB195" s="136">
        <f t="shared" si="1388"/>
        <v>0</v>
      </c>
      <c r="AC195" s="136">
        <f t="shared" si="1388"/>
        <v>0</v>
      </c>
      <c r="AD195" s="136">
        <f t="shared" si="1388"/>
        <v>0</v>
      </c>
      <c r="AE195" s="136">
        <f t="shared" si="1388"/>
        <v>0</v>
      </c>
      <c r="AF195" s="136">
        <f t="shared" si="1388"/>
        <v>0</v>
      </c>
      <c r="AJ195" s="136">
        <f>-AJ194/12</f>
        <v>0</v>
      </c>
      <c r="AK195" s="136">
        <f>AJ195</f>
        <v>0</v>
      </c>
      <c r="AL195" s="136">
        <f t="shared" ref="AL195:AU195" si="1389">AK195</f>
        <v>0</v>
      </c>
      <c r="AM195" s="136">
        <f t="shared" si="1389"/>
        <v>0</v>
      </c>
      <c r="AN195" s="136">
        <f t="shared" si="1389"/>
        <v>0</v>
      </c>
      <c r="AO195" s="136">
        <f t="shared" si="1389"/>
        <v>0</v>
      </c>
      <c r="AP195" s="136">
        <f t="shared" si="1389"/>
        <v>0</v>
      </c>
      <c r="AQ195" s="136">
        <f t="shared" si="1389"/>
        <v>0</v>
      </c>
      <c r="AR195" s="136">
        <f t="shared" si="1389"/>
        <v>0</v>
      </c>
      <c r="AS195" s="136">
        <f t="shared" si="1389"/>
        <v>0</v>
      </c>
      <c r="AT195" s="136">
        <f t="shared" si="1389"/>
        <v>0</v>
      </c>
      <c r="AU195" s="136">
        <f t="shared" si="1389"/>
        <v>0</v>
      </c>
      <c r="AY195" s="136">
        <f>-AY194/12</f>
        <v>0</v>
      </c>
      <c r="AZ195" s="136">
        <f>AY195</f>
        <v>0</v>
      </c>
      <c r="BA195" s="136">
        <f t="shared" ref="BA195:BJ195" si="1390">AZ195</f>
        <v>0</v>
      </c>
      <c r="BB195" s="136">
        <f t="shared" si="1390"/>
        <v>0</v>
      </c>
      <c r="BC195" s="136">
        <f t="shared" si="1390"/>
        <v>0</v>
      </c>
      <c r="BD195" s="136">
        <f t="shared" si="1390"/>
        <v>0</v>
      </c>
      <c r="BE195" s="136">
        <f t="shared" si="1390"/>
        <v>0</v>
      </c>
      <c r="BF195" s="136">
        <f t="shared" si="1390"/>
        <v>0</v>
      </c>
      <c r="BG195" s="136">
        <f t="shared" si="1390"/>
        <v>0</v>
      </c>
      <c r="BH195" s="136">
        <f t="shared" si="1390"/>
        <v>0</v>
      </c>
      <c r="BI195" s="136">
        <f t="shared" si="1390"/>
        <v>0</v>
      </c>
      <c r="BJ195" s="136">
        <f t="shared" si="1390"/>
        <v>0</v>
      </c>
      <c r="BN195" s="136">
        <f>-BN194/12</f>
        <v>0</v>
      </c>
      <c r="BO195" s="136">
        <f>BN195</f>
        <v>0</v>
      </c>
      <c r="BP195" s="136">
        <f t="shared" ref="BP195:BY195" si="1391">BO195</f>
        <v>0</v>
      </c>
      <c r="BQ195" s="136">
        <f t="shared" si="1391"/>
        <v>0</v>
      </c>
      <c r="BR195" s="136">
        <f t="shared" si="1391"/>
        <v>0</v>
      </c>
      <c r="BS195" s="136">
        <f t="shared" si="1391"/>
        <v>0</v>
      </c>
      <c r="BT195" s="136">
        <f t="shared" si="1391"/>
        <v>0</v>
      </c>
      <c r="BU195" s="136">
        <f t="shared" si="1391"/>
        <v>0</v>
      </c>
      <c r="BV195" s="136">
        <f t="shared" si="1391"/>
        <v>0</v>
      </c>
      <c r="BW195" s="136">
        <f t="shared" si="1391"/>
        <v>0</v>
      </c>
      <c r="BX195" s="136">
        <f t="shared" si="1391"/>
        <v>0</v>
      </c>
      <c r="BY195" s="136">
        <f t="shared" si="1391"/>
        <v>0</v>
      </c>
      <c r="CC195" s="136">
        <f>-CC194/12</f>
        <v>0</v>
      </c>
      <c r="CD195" s="136">
        <f>CC195</f>
        <v>0</v>
      </c>
      <c r="CE195" s="136">
        <f t="shared" ref="CE195:CN195" si="1392">CD195</f>
        <v>0</v>
      </c>
      <c r="CF195" s="136">
        <f t="shared" si="1392"/>
        <v>0</v>
      </c>
      <c r="CG195" s="136">
        <f t="shared" si="1392"/>
        <v>0</v>
      </c>
      <c r="CH195" s="136">
        <f t="shared" si="1392"/>
        <v>0</v>
      </c>
      <c r="CI195" s="136">
        <f t="shared" si="1392"/>
        <v>0</v>
      </c>
      <c r="CJ195" s="136">
        <f t="shared" si="1392"/>
        <v>0</v>
      </c>
      <c r="CK195" s="136">
        <f t="shared" si="1392"/>
        <v>0</v>
      </c>
      <c r="CL195" s="136">
        <f t="shared" si="1392"/>
        <v>0</v>
      </c>
      <c r="CM195" s="136">
        <f t="shared" si="1392"/>
        <v>0</v>
      </c>
      <c r="CN195" s="136">
        <f t="shared" si="1392"/>
        <v>0</v>
      </c>
    </row>
    <row r="196" spans="1:92" s="11" customFormat="1" x14ac:dyDescent="0.35">
      <c r="C196" s="120"/>
      <c r="D196" s="120"/>
      <c r="F196" s="155"/>
      <c r="G196" s="155"/>
      <c r="H196" s="155"/>
      <c r="I196" s="155"/>
      <c r="J196" s="155"/>
      <c r="K196" s="155"/>
      <c r="L196" s="155"/>
      <c r="M196" s="155"/>
      <c r="N196" s="155"/>
      <c r="O196" s="155"/>
      <c r="P196" s="155"/>
      <c r="Q196" s="155"/>
      <c r="R196" s="155"/>
      <c r="S196" s="155"/>
      <c r="T196" s="155"/>
      <c r="U196" s="155"/>
      <c r="V196" s="155"/>
      <c r="W196" s="155"/>
      <c r="X196" s="155"/>
      <c r="Y196" s="155"/>
      <c r="Z196" s="155"/>
      <c r="AA196" s="155"/>
      <c r="AB196" s="155"/>
      <c r="AC196" s="155"/>
      <c r="AD196" s="155"/>
      <c r="AE196" s="155"/>
      <c r="AF196" s="155"/>
      <c r="AJ196" s="155"/>
      <c r="AK196" s="155"/>
      <c r="AL196" s="155"/>
      <c r="AM196" s="155"/>
      <c r="AN196" s="155"/>
      <c r="AO196" s="155"/>
      <c r="AP196" s="155"/>
      <c r="AQ196" s="155"/>
      <c r="AR196" s="155"/>
      <c r="AS196" s="155"/>
      <c r="AT196" s="155"/>
      <c r="AU196" s="155"/>
      <c r="AY196" s="155"/>
      <c r="AZ196" s="155"/>
      <c r="BA196" s="155"/>
      <c r="BB196" s="155"/>
      <c r="BC196" s="155"/>
      <c r="BD196" s="155"/>
      <c r="BE196" s="155"/>
      <c r="BF196" s="155"/>
      <c r="BG196" s="155"/>
      <c r="BH196" s="155"/>
      <c r="BI196" s="155"/>
      <c r="BJ196" s="155"/>
      <c r="BN196" s="155"/>
      <c r="BO196" s="155"/>
      <c r="BP196" s="155"/>
      <c r="BQ196" s="155"/>
      <c r="BR196" s="155"/>
      <c r="BS196" s="155"/>
      <c r="BT196" s="155"/>
      <c r="BU196" s="155"/>
      <c r="BV196" s="155"/>
      <c r="BW196" s="155"/>
      <c r="BX196" s="155"/>
      <c r="BY196" s="155"/>
      <c r="CC196" s="155"/>
      <c r="CD196" s="155"/>
      <c r="CE196" s="155"/>
      <c r="CF196" s="155"/>
      <c r="CG196" s="155"/>
      <c r="CH196" s="155"/>
      <c r="CI196" s="155"/>
      <c r="CJ196" s="155"/>
      <c r="CK196" s="155"/>
      <c r="CL196" s="155"/>
      <c r="CM196" s="155"/>
      <c r="CN196" s="155"/>
    </row>
    <row r="197" spans="1:92" s="8" customFormat="1" x14ac:dyDescent="0.35">
      <c r="C197" s="17"/>
      <c r="D197" s="17"/>
      <c r="F197" s="136"/>
      <c r="G197" s="136"/>
      <c r="H197" s="136"/>
      <c r="I197" s="136"/>
      <c r="J197" s="136"/>
      <c r="K197" s="136"/>
      <c r="L197" s="136"/>
      <c r="M197" s="136"/>
      <c r="N197" s="136"/>
      <c r="O197" s="136"/>
      <c r="P197" s="136"/>
      <c r="Q197" s="136"/>
      <c r="R197" s="136"/>
      <c r="S197" s="136"/>
      <c r="T197" s="136"/>
      <c r="U197" s="136"/>
      <c r="V197" s="136"/>
      <c r="W197" s="136"/>
      <c r="X197" s="136"/>
      <c r="Y197" s="136"/>
      <c r="Z197" s="136"/>
      <c r="AA197" s="136"/>
      <c r="AB197" s="136"/>
      <c r="AC197" s="136"/>
      <c r="AD197" s="136"/>
      <c r="AE197" s="136"/>
      <c r="AF197" s="136"/>
      <c r="AJ197" s="136"/>
      <c r="AK197" s="136"/>
      <c r="AL197" s="136"/>
      <c r="AM197" s="136"/>
      <c r="AN197" s="136"/>
      <c r="AO197" s="136"/>
      <c r="AP197" s="136"/>
      <c r="AQ197" s="136"/>
      <c r="AR197" s="136"/>
      <c r="AS197" s="136"/>
      <c r="AT197" s="136"/>
      <c r="AU197" s="136"/>
      <c r="AY197" s="136"/>
      <c r="AZ197" s="136"/>
      <c r="BA197" s="136"/>
      <c r="BB197" s="136"/>
      <c r="BC197" s="136"/>
      <c r="BD197" s="136"/>
      <c r="BE197" s="136"/>
      <c r="BF197" s="136"/>
      <c r="BG197" s="136"/>
      <c r="BH197" s="136"/>
      <c r="BI197" s="136"/>
      <c r="BJ197" s="136"/>
      <c r="BN197" s="136"/>
      <c r="BO197" s="136"/>
      <c r="BP197" s="136"/>
      <c r="BQ197" s="136"/>
      <c r="BR197" s="136"/>
      <c r="BS197" s="136"/>
      <c r="BT197" s="136"/>
      <c r="BU197" s="136"/>
      <c r="BV197" s="136"/>
      <c r="BW197" s="136"/>
      <c r="BX197" s="136"/>
      <c r="BY197" s="136"/>
      <c r="CC197" s="136"/>
      <c r="CD197" s="136"/>
      <c r="CE197" s="136"/>
      <c r="CF197" s="136"/>
      <c r="CG197" s="136"/>
      <c r="CH197" s="136"/>
      <c r="CI197" s="136"/>
      <c r="CJ197" s="136"/>
      <c r="CK197" s="136"/>
      <c r="CL197" s="136"/>
      <c r="CM197" s="136"/>
      <c r="CN197" s="136"/>
    </row>
    <row r="198" spans="1:92" s="15" customFormat="1" thickBot="1" x14ac:dyDescent="0.35">
      <c r="A198" s="15" t="s">
        <v>47</v>
      </c>
      <c r="C198" s="79">
        <v>0</v>
      </c>
      <c r="D198" s="79">
        <v>600000</v>
      </c>
      <c r="F198" s="156">
        <f>SUM(F194:F197)</f>
        <v>550000</v>
      </c>
      <c r="G198" s="156">
        <f t="shared" ref="G198:Q198" si="1393">SUM(G194:G197)</f>
        <v>500000</v>
      </c>
      <c r="H198" s="156">
        <f t="shared" si="1393"/>
        <v>450000</v>
      </c>
      <c r="I198" s="156">
        <f t="shared" si="1393"/>
        <v>400000</v>
      </c>
      <c r="J198" s="156">
        <f t="shared" si="1393"/>
        <v>350000</v>
      </c>
      <c r="K198" s="156">
        <f t="shared" si="1393"/>
        <v>300000</v>
      </c>
      <c r="L198" s="156">
        <f t="shared" si="1393"/>
        <v>250000</v>
      </c>
      <c r="M198" s="156">
        <f t="shared" si="1393"/>
        <v>200000</v>
      </c>
      <c r="N198" s="156">
        <f t="shared" si="1393"/>
        <v>150000</v>
      </c>
      <c r="O198" s="156">
        <f t="shared" si="1393"/>
        <v>100000</v>
      </c>
      <c r="P198" s="156">
        <f t="shared" si="1393"/>
        <v>50000</v>
      </c>
      <c r="Q198" s="156">
        <f t="shared" si="1393"/>
        <v>0</v>
      </c>
      <c r="R198" s="156"/>
      <c r="S198" s="156"/>
      <c r="T198" s="156"/>
      <c r="U198" s="156">
        <f>SUM(U194:U197)</f>
        <v>0</v>
      </c>
      <c r="V198" s="156">
        <f t="shared" ref="V198" si="1394">SUM(V194:V197)</f>
        <v>0</v>
      </c>
      <c r="W198" s="156">
        <f t="shared" ref="W198" si="1395">SUM(W194:W197)</f>
        <v>0</v>
      </c>
      <c r="X198" s="156">
        <f t="shared" ref="X198" si="1396">SUM(X194:X197)</f>
        <v>0</v>
      </c>
      <c r="Y198" s="156">
        <f t="shared" ref="Y198" si="1397">SUM(Y194:Y197)</f>
        <v>0</v>
      </c>
      <c r="Z198" s="156">
        <f t="shared" ref="Z198" si="1398">SUM(Z194:Z197)</f>
        <v>0</v>
      </c>
      <c r="AA198" s="156">
        <f t="shared" ref="AA198" si="1399">SUM(AA194:AA197)</f>
        <v>0</v>
      </c>
      <c r="AB198" s="156">
        <f t="shared" ref="AB198" si="1400">SUM(AB194:AB197)</f>
        <v>0</v>
      </c>
      <c r="AC198" s="156">
        <f t="shared" ref="AC198" si="1401">SUM(AC194:AC197)</f>
        <v>0</v>
      </c>
      <c r="AD198" s="156">
        <f t="shared" ref="AD198" si="1402">SUM(AD194:AD197)</f>
        <v>0</v>
      </c>
      <c r="AE198" s="156">
        <f t="shared" ref="AE198" si="1403">SUM(AE194:AE197)</f>
        <v>0</v>
      </c>
      <c r="AF198" s="156">
        <f t="shared" ref="AF198" si="1404">SUM(AF194:AF197)</f>
        <v>0</v>
      </c>
      <c r="AJ198" s="156">
        <f>SUM(AJ194:AJ197)</f>
        <v>0</v>
      </c>
      <c r="AK198" s="156">
        <f t="shared" ref="AK198" si="1405">SUM(AK194:AK197)</f>
        <v>0</v>
      </c>
      <c r="AL198" s="156">
        <f t="shared" ref="AL198" si="1406">SUM(AL194:AL197)</f>
        <v>0</v>
      </c>
      <c r="AM198" s="156">
        <f t="shared" ref="AM198" si="1407">SUM(AM194:AM197)</f>
        <v>0</v>
      </c>
      <c r="AN198" s="156">
        <f t="shared" ref="AN198" si="1408">SUM(AN194:AN197)</f>
        <v>0</v>
      </c>
      <c r="AO198" s="156">
        <f t="shared" ref="AO198" si="1409">SUM(AO194:AO197)</f>
        <v>0</v>
      </c>
      <c r="AP198" s="156">
        <f t="shared" ref="AP198" si="1410">SUM(AP194:AP197)</f>
        <v>0</v>
      </c>
      <c r="AQ198" s="156">
        <f t="shared" ref="AQ198" si="1411">SUM(AQ194:AQ197)</f>
        <v>0</v>
      </c>
      <c r="AR198" s="156">
        <f t="shared" ref="AR198" si="1412">SUM(AR194:AR197)</f>
        <v>0</v>
      </c>
      <c r="AS198" s="156">
        <f t="shared" ref="AS198" si="1413">SUM(AS194:AS197)</f>
        <v>0</v>
      </c>
      <c r="AT198" s="156">
        <f t="shared" ref="AT198" si="1414">SUM(AT194:AT197)</f>
        <v>0</v>
      </c>
      <c r="AU198" s="156">
        <f t="shared" ref="AU198" si="1415">SUM(AU194:AU197)</f>
        <v>0</v>
      </c>
      <c r="AY198" s="156">
        <f>SUM(AY194:AY197)</f>
        <v>0</v>
      </c>
      <c r="AZ198" s="156">
        <f t="shared" ref="AZ198" si="1416">SUM(AZ194:AZ197)</f>
        <v>0</v>
      </c>
      <c r="BA198" s="156">
        <f t="shared" ref="BA198" si="1417">SUM(BA194:BA197)</f>
        <v>0</v>
      </c>
      <c r="BB198" s="156">
        <f t="shared" ref="BB198" si="1418">SUM(BB194:BB197)</f>
        <v>0</v>
      </c>
      <c r="BC198" s="156">
        <f t="shared" ref="BC198" si="1419">SUM(BC194:BC197)</f>
        <v>0</v>
      </c>
      <c r="BD198" s="156">
        <f t="shared" ref="BD198" si="1420">SUM(BD194:BD197)</f>
        <v>0</v>
      </c>
      <c r="BE198" s="156">
        <f t="shared" ref="BE198" si="1421">SUM(BE194:BE197)</f>
        <v>0</v>
      </c>
      <c r="BF198" s="156">
        <f t="shared" ref="BF198" si="1422">SUM(BF194:BF197)</f>
        <v>0</v>
      </c>
      <c r="BG198" s="156">
        <f t="shared" ref="BG198" si="1423">SUM(BG194:BG197)</f>
        <v>0</v>
      </c>
      <c r="BH198" s="156">
        <f t="shared" ref="BH198" si="1424">SUM(BH194:BH197)</f>
        <v>0</v>
      </c>
      <c r="BI198" s="156">
        <f t="shared" ref="BI198" si="1425">SUM(BI194:BI197)</f>
        <v>0</v>
      </c>
      <c r="BJ198" s="156">
        <f t="shared" ref="BJ198" si="1426">SUM(BJ194:BJ197)</f>
        <v>0</v>
      </c>
      <c r="BN198" s="156">
        <f>SUM(BN194:BN197)</f>
        <v>0</v>
      </c>
      <c r="BO198" s="156">
        <f t="shared" ref="BO198" si="1427">SUM(BO194:BO197)</f>
        <v>0</v>
      </c>
      <c r="BP198" s="156">
        <f t="shared" ref="BP198" si="1428">SUM(BP194:BP197)</f>
        <v>0</v>
      </c>
      <c r="BQ198" s="156">
        <f t="shared" ref="BQ198" si="1429">SUM(BQ194:BQ197)</f>
        <v>0</v>
      </c>
      <c r="BR198" s="156">
        <f t="shared" ref="BR198" si="1430">SUM(BR194:BR197)</f>
        <v>0</v>
      </c>
      <c r="BS198" s="156">
        <f t="shared" ref="BS198" si="1431">SUM(BS194:BS197)</f>
        <v>0</v>
      </c>
      <c r="BT198" s="156">
        <f t="shared" ref="BT198" si="1432">SUM(BT194:BT197)</f>
        <v>0</v>
      </c>
      <c r="BU198" s="156">
        <f t="shared" ref="BU198" si="1433">SUM(BU194:BU197)</f>
        <v>0</v>
      </c>
      <c r="BV198" s="156">
        <f t="shared" ref="BV198" si="1434">SUM(BV194:BV197)</f>
        <v>0</v>
      </c>
      <c r="BW198" s="156">
        <f t="shared" ref="BW198" si="1435">SUM(BW194:BW197)</f>
        <v>0</v>
      </c>
      <c r="BX198" s="156">
        <f t="shared" ref="BX198" si="1436">SUM(BX194:BX197)</f>
        <v>0</v>
      </c>
      <c r="BY198" s="156">
        <f t="shared" ref="BY198" si="1437">SUM(BY194:BY197)</f>
        <v>0</v>
      </c>
      <c r="CC198" s="156">
        <f>SUM(CC194:CC197)</f>
        <v>0</v>
      </c>
      <c r="CD198" s="156">
        <f t="shared" ref="CD198" si="1438">SUM(CD194:CD197)</f>
        <v>0</v>
      </c>
      <c r="CE198" s="156">
        <f t="shared" ref="CE198" si="1439">SUM(CE194:CE197)</f>
        <v>0</v>
      </c>
      <c r="CF198" s="156">
        <f t="shared" ref="CF198" si="1440">SUM(CF194:CF197)</f>
        <v>0</v>
      </c>
      <c r="CG198" s="156">
        <f t="shared" ref="CG198" si="1441">SUM(CG194:CG197)</f>
        <v>0</v>
      </c>
      <c r="CH198" s="156">
        <f t="shared" ref="CH198" si="1442">SUM(CH194:CH197)</f>
        <v>0</v>
      </c>
      <c r="CI198" s="156">
        <f t="shared" ref="CI198" si="1443">SUM(CI194:CI197)</f>
        <v>0</v>
      </c>
      <c r="CJ198" s="156">
        <f t="shared" ref="CJ198" si="1444">SUM(CJ194:CJ197)</f>
        <v>0</v>
      </c>
      <c r="CK198" s="156">
        <f t="shared" ref="CK198" si="1445">SUM(CK194:CK197)</f>
        <v>0</v>
      </c>
      <c r="CL198" s="156">
        <f t="shared" ref="CL198" si="1446">SUM(CL194:CL197)</f>
        <v>0</v>
      </c>
      <c r="CM198" s="156">
        <f t="shared" ref="CM198" si="1447">SUM(CM194:CM197)</f>
        <v>0</v>
      </c>
      <c r="CN198" s="156">
        <f t="shared" ref="CN198" si="1448">SUM(CN194:CN197)</f>
        <v>0</v>
      </c>
    </row>
    <row r="199" spans="1:92" s="9" customFormat="1" ht="15" x14ac:dyDescent="0.3">
      <c r="C199" s="203"/>
      <c r="D199" s="203"/>
      <c r="F199" s="157"/>
      <c r="G199" s="157"/>
      <c r="H199" s="157"/>
      <c r="I199" s="157"/>
      <c r="J199" s="157"/>
      <c r="K199" s="157"/>
      <c r="L199" s="157"/>
      <c r="M199" s="157"/>
      <c r="N199" s="157"/>
      <c r="O199" s="157"/>
      <c r="P199" s="157"/>
      <c r="Q199" s="157"/>
      <c r="R199" s="157"/>
      <c r="S199" s="157"/>
      <c r="T199" s="157"/>
      <c r="U199" s="157"/>
      <c r="V199" s="157"/>
      <c r="W199" s="157"/>
      <c r="X199" s="157"/>
      <c r="Y199" s="157"/>
      <c r="Z199" s="157"/>
      <c r="AA199" s="157"/>
      <c r="AB199" s="157"/>
      <c r="AC199" s="157"/>
      <c r="AD199" s="157"/>
      <c r="AE199" s="157"/>
      <c r="AF199" s="157"/>
      <c r="AJ199" s="157"/>
      <c r="AK199" s="157"/>
      <c r="AL199" s="157"/>
      <c r="AM199" s="157"/>
      <c r="AN199" s="157"/>
      <c r="AO199" s="157"/>
      <c r="AP199" s="157"/>
      <c r="AQ199" s="157"/>
      <c r="AR199" s="157"/>
      <c r="AS199" s="157"/>
      <c r="AT199" s="157"/>
      <c r="AU199" s="157"/>
      <c r="AY199" s="157"/>
      <c r="AZ199" s="157"/>
      <c r="BA199" s="157"/>
      <c r="BB199" s="157"/>
      <c r="BC199" s="157"/>
      <c r="BD199" s="157"/>
      <c r="BE199" s="157"/>
      <c r="BF199" s="157"/>
      <c r="BG199" s="157"/>
      <c r="BH199" s="157"/>
      <c r="BI199" s="157"/>
      <c r="BJ199" s="157"/>
      <c r="BN199" s="157"/>
      <c r="BO199" s="157"/>
      <c r="BP199" s="157"/>
      <c r="BQ199" s="157"/>
      <c r="BR199" s="157"/>
      <c r="BS199" s="157"/>
      <c r="BT199" s="157"/>
      <c r="BU199" s="157"/>
      <c r="BV199" s="157"/>
      <c r="BW199" s="157"/>
      <c r="BX199" s="157"/>
      <c r="BY199" s="157"/>
      <c r="CC199" s="157"/>
      <c r="CD199" s="157"/>
      <c r="CE199" s="157"/>
      <c r="CF199" s="157"/>
      <c r="CG199" s="157"/>
      <c r="CH199" s="157"/>
      <c r="CI199" s="157"/>
      <c r="CJ199" s="157"/>
      <c r="CK199" s="157"/>
      <c r="CL199" s="157"/>
      <c r="CM199" s="157"/>
      <c r="CN199" s="157"/>
    </row>
    <row r="200" spans="1:92" s="9" customFormat="1" x14ac:dyDescent="0.35">
      <c r="A200" s="10" t="s">
        <v>161</v>
      </c>
      <c r="B200" s="8"/>
      <c r="C200" s="17"/>
      <c r="D200" s="17"/>
      <c r="E200" s="8"/>
      <c r="F200" s="157"/>
      <c r="G200" s="157"/>
      <c r="H200" s="157"/>
      <c r="I200" s="157"/>
      <c r="J200" s="157"/>
      <c r="K200" s="157"/>
      <c r="L200" s="157"/>
      <c r="M200" s="157"/>
      <c r="N200" s="157"/>
      <c r="O200" s="157"/>
      <c r="P200" s="157"/>
      <c r="Q200" s="157"/>
      <c r="R200" s="157"/>
      <c r="S200" s="157"/>
      <c r="T200" s="157"/>
      <c r="U200" s="157"/>
      <c r="V200" s="157"/>
      <c r="W200" s="157"/>
      <c r="X200" s="157"/>
      <c r="Y200" s="157"/>
      <c r="Z200" s="157"/>
      <c r="AA200" s="157"/>
      <c r="AB200" s="157"/>
      <c r="AC200" s="157"/>
      <c r="AD200" s="157"/>
      <c r="AE200" s="157"/>
      <c r="AF200" s="157"/>
      <c r="AJ200" s="157"/>
      <c r="AK200" s="157"/>
      <c r="AL200" s="157"/>
      <c r="AM200" s="157"/>
      <c r="AN200" s="157"/>
      <c r="AO200" s="157"/>
      <c r="AP200" s="157"/>
      <c r="AQ200" s="157"/>
      <c r="AR200" s="157"/>
      <c r="AS200" s="157"/>
      <c r="AT200" s="157"/>
      <c r="AU200" s="157"/>
      <c r="AY200" s="157"/>
      <c r="AZ200" s="157"/>
      <c r="BA200" s="157"/>
      <c r="BB200" s="157"/>
      <c r="BC200" s="157"/>
      <c r="BD200" s="157"/>
      <c r="BE200" s="157"/>
      <c r="BF200" s="157"/>
      <c r="BG200" s="157"/>
      <c r="BH200" s="157"/>
      <c r="BI200" s="157"/>
      <c r="BJ200" s="157"/>
      <c r="BN200" s="157"/>
      <c r="BO200" s="157"/>
      <c r="BP200" s="157"/>
      <c r="BQ200" s="157"/>
      <c r="BR200" s="157"/>
      <c r="BS200" s="157"/>
      <c r="BT200" s="157"/>
      <c r="BU200" s="157"/>
      <c r="BV200" s="157"/>
      <c r="BW200" s="157"/>
      <c r="BX200" s="157"/>
      <c r="BY200" s="157"/>
      <c r="CC200" s="157"/>
      <c r="CD200" s="157"/>
      <c r="CE200" s="157"/>
      <c r="CF200" s="157"/>
      <c r="CG200" s="157"/>
      <c r="CH200" s="157"/>
      <c r="CI200" s="157"/>
      <c r="CJ200" s="157"/>
      <c r="CK200" s="157"/>
      <c r="CL200" s="157"/>
      <c r="CM200" s="157"/>
      <c r="CN200" s="157"/>
    </row>
    <row r="201" spans="1:92" s="8" customFormat="1" x14ac:dyDescent="0.35">
      <c r="C201" s="17"/>
      <c r="D201" s="17"/>
      <c r="F201" s="136"/>
      <c r="G201" s="136"/>
      <c r="H201" s="136"/>
      <c r="I201" s="136"/>
      <c r="J201" s="136"/>
      <c r="K201" s="136"/>
      <c r="L201" s="136"/>
      <c r="M201" s="136"/>
      <c r="N201" s="136"/>
      <c r="O201" s="136"/>
      <c r="P201" s="136"/>
      <c r="Q201" s="136"/>
      <c r="R201" s="136"/>
      <c r="S201" s="136"/>
      <c r="T201" s="136"/>
      <c r="U201" s="136"/>
      <c r="V201" s="136"/>
      <c r="W201" s="136"/>
      <c r="X201" s="136"/>
      <c r="Y201" s="136"/>
      <c r="Z201" s="136"/>
      <c r="AA201" s="136"/>
      <c r="AB201" s="136"/>
      <c r="AC201" s="136"/>
      <c r="AD201" s="136"/>
      <c r="AE201" s="136"/>
      <c r="AF201" s="136"/>
      <c r="AJ201" s="136"/>
      <c r="AK201" s="136"/>
      <c r="AL201" s="136"/>
      <c r="AM201" s="136"/>
      <c r="AN201" s="136"/>
      <c r="AO201" s="136"/>
      <c r="AP201" s="136"/>
      <c r="AQ201" s="136"/>
      <c r="AR201" s="136"/>
      <c r="AS201" s="136"/>
      <c r="AT201" s="136"/>
      <c r="AU201" s="136"/>
      <c r="AY201" s="136"/>
      <c r="AZ201" s="136"/>
      <c r="BA201" s="136"/>
      <c r="BB201" s="136"/>
      <c r="BC201" s="136"/>
      <c r="BD201" s="136"/>
      <c r="BE201" s="136"/>
      <c r="BF201" s="136"/>
      <c r="BG201" s="136"/>
      <c r="BH201" s="136"/>
      <c r="BI201" s="136"/>
      <c r="BJ201" s="136"/>
      <c r="BN201" s="136"/>
      <c r="BO201" s="136"/>
      <c r="BP201" s="136"/>
      <c r="BQ201" s="136"/>
      <c r="BR201" s="136"/>
      <c r="BS201" s="136"/>
      <c r="BT201" s="136"/>
      <c r="BU201" s="136"/>
      <c r="BV201" s="136"/>
      <c r="BW201" s="136"/>
      <c r="BX201" s="136"/>
      <c r="BY201" s="136"/>
      <c r="CC201" s="136"/>
      <c r="CD201" s="136"/>
      <c r="CE201" s="136"/>
      <c r="CF201" s="136"/>
      <c r="CG201" s="136"/>
      <c r="CH201" s="136"/>
      <c r="CI201" s="136"/>
      <c r="CJ201" s="136"/>
      <c r="CK201" s="136"/>
      <c r="CL201" s="136"/>
      <c r="CM201" s="136"/>
      <c r="CN201" s="136"/>
    </row>
    <row r="202" spans="1:92" s="16" customFormat="1" x14ac:dyDescent="0.35">
      <c r="A202" s="16" t="s">
        <v>61</v>
      </c>
      <c r="C202" s="166">
        <v>0.05</v>
      </c>
      <c r="D202" s="166">
        <v>0.05</v>
      </c>
      <c r="F202" s="166">
        <v>0.05</v>
      </c>
      <c r="G202" s="166">
        <v>0.05</v>
      </c>
      <c r="H202" s="166">
        <v>0.05</v>
      </c>
      <c r="I202" s="166">
        <v>0.05</v>
      </c>
      <c r="J202" s="166">
        <v>0.05</v>
      </c>
      <c r="K202" s="166">
        <v>0.05</v>
      </c>
      <c r="L202" s="166">
        <v>0.05</v>
      </c>
      <c r="M202" s="166">
        <v>0.05</v>
      </c>
      <c r="N202" s="166">
        <v>0.05</v>
      </c>
      <c r="O202" s="166">
        <v>0.05</v>
      </c>
      <c r="P202" s="166">
        <v>0.05</v>
      </c>
      <c r="Q202" s="166">
        <v>0.05</v>
      </c>
      <c r="R202" s="166"/>
      <c r="S202" s="166"/>
      <c r="T202" s="166"/>
      <c r="U202" s="166">
        <v>0.05</v>
      </c>
      <c r="V202" s="166">
        <v>0.05</v>
      </c>
      <c r="W202" s="166">
        <v>0.05</v>
      </c>
      <c r="X202" s="166">
        <v>0.05</v>
      </c>
      <c r="Y202" s="166">
        <v>0.05</v>
      </c>
      <c r="Z202" s="166">
        <v>0.05</v>
      </c>
      <c r="AA202" s="166">
        <v>0.05</v>
      </c>
      <c r="AB202" s="166">
        <v>0.05</v>
      </c>
      <c r="AC202" s="166">
        <v>0.05</v>
      </c>
      <c r="AD202" s="166">
        <v>0.05</v>
      </c>
      <c r="AE202" s="166">
        <v>0.05</v>
      </c>
      <c r="AF202" s="166">
        <v>0.05</v>
      </c>
      <c r="AJ202" s="166">
        <v>0.05</v>
      </c>
      <c r="AK202" s="166">
        <v>0.05</v>
      </c>
      <c r="AL202" s="166">
        <v>0.05</v>
      </c>
      <c r="AM202" s="166">
        <v>0.05</v>
      </c>
      <c r="AN202" s="166">
        <v>0.05</v>
      </c>
      <c r="AO202" s="166">
        <v>0.05</v>
      </c>
      <c r="AP202" s="166">
        <v>0.05</v>
      </c>
      <c r="AQ202" s="166">
        <v>0.05</v>
      </c>
      <c r="AR202" s="166">
        <v>0.05</v>
      </c>
      <c r="AS202" s="166">
        <v>0.05</v>
      </c>
      <c r="AT202" s="166">
        <v>0.05</v>
      </c>
      <c r="AU202" s="166">
        <v>0.05</v>
      </c>
      <c r="AY202" s="166">
        <v>0.05</v>
      </c>
      <c r="AZ202" s="166">
        <v>0.05</v>
      </c>
      <c r="BA202" s="166">
        <v>0.05</v>
      </c>
      <c r="BB202" s="166">
        <v>0.05</v>
      </c>
      <c r="BC202" s="166">
        <v>0.05</v>
      </c>
      <c r="BD202" s="166">
        <v>0.05</v>
      </c>
      <c r="BE202" s="166">
        <v>0.05</v>
      </c>
      <c r="BF202" s="166">
        <v>0.05</v>
      </c>
      <c r="BG202" s="166">
        <v>0.05</v>
      </c>
      <c r="BH202" s="166">
        <v>0.05</v>
      </c>
      <c r="BI202" s="166">
        <v>0.05</v>
      </c>
      <c r="BJ202" s="166">
        <v>0.05</v>
      </c>
      <c r="BN202" s="166">
        <v>0.05</v>
      </c>
      <c r="BO202" s="166">
        <v>0.05</v>
      </c>
      <c r="BP202" s="166">
        <v>0.05</v>
      </c>
      <c r="BQ202" s="166">
        <v>0.05</v>
      </c>
      <c r="BR202" s="166">
        <v>0.05</v>
      </c>
      <c r="BS202" s="166">
        <v>0.05</v>
      </c>
      <c r="BT202" s="166">
        <v>0.05</v>
      </c>
      <c r="BU202" s="166">
        <v>0.05</v>
      </c>
      <c r="BV202" s="166">
        <v>0.05</v>
      </c>
      <c r="BW202" s="166">
        <v>0.05</v>
      </c>
      <c r="BX202" s="166">
        <v>0.05</v>
      </c>
      <c r="BY202" s="166">
        <v>0.05</v>
      </c>
      <c r="CC202" s="166">
        <v>0.05</v>
      </c>
      <c r="CD202" s="166">
        <v>0.05</v>
      </c>
      <c r="CE202" s="166">
        <v>0.05</v>
      </c>
      <c r="CF202" s="166">
        <v>0.05</v>
      </c>
      <c r="CG202" s="166">
        <v>0.05</v>
      </c>
      <c r="CH202" s="166">
        <v>0.05</v>
      </c>
      <c r="CI202" s="166">
        <v>0.05</v>
      </c>
      <c r="CJ202" s="166">
        <v>0.05</v>
      </c>
      <c r="CK202" s="166">
        <v>0.05</v>
      </c>
      <c r="CL202" s="166">
        <v>0.05</v>
      </c>
      <c r="CM202" s="166">
        <v>0.05</v>
      </c>
      <c r="CN202" s="166">
        <v>0.05</v>
      </c>
    </row>
    <row r="203" spans="1:92" s="8" customFormat="1" x14ac:dyDescent="0.35">
      <c r="C203" s="136"/>
      <c r="D203" s="136"/>
      <c r="F203" s="136"/>
      <c r="G203" s="136"/>
      <c r="H203" s="136"/>
      <c r="I203" s="136"/>
      <c r="J203" s="136"/>
      <c r="K203" s="136"/>
      <c r="L203" s="136"/>
      <c r="M203" s="136"/>
      <c r="N203" s="136"/>
      <c r="O203" s="136"/>
      <c r="P203" s="136"/>
      <c r="Q203" s="136"/>
      <c r="R203" s="136"/>
      <c r="S203" s="136"/>
      <c r="T203" s="136"/>
      <c r="U203" s="136"/>
      <c r="V203" s="136"/>
      <c r="W203" s="136"/>
      <c r="X203" s="136"/>
      <c r="Y203" s="136"/>
      <c r="Z203" s="136"/>
      <c r="AA203" s="136"/>
      <c r="AB203" s="136"/>
      <c r="AC203" s="136"/>
      <c r="AD203" s="136"/>
      <c r="AE203" s="136"/>
      <c r="AF203" s="136"/>
      <c r="AJ203" s="136"/>
      <c r="AK203" s="136"/>
      <c r="AL203" s="136"/>
      <c r="AM203" s="136"/>
      <c r="AN203" s="136"/>
      <c r="AO203" s="136"/>
      <c r="AP203" s="136"/>
      <c r="AQ203" s="136"/>
      <c r="AR203" s="136"/>
      <c r="AS203" s="136"/>
      <c r="AT203" s="136"/>
      <c r="AU203" s="136"/>
      <c r="AY203" s="136"/>
      <c r="AZ203" s="136"/>
      <c r="BA203" s="136"/>
      <c r="BB203" s="136"/>
      <c r="BC203" s="136"/>
      <c r="BD203" s="136"/>
      <c r="BE203" s="136"/>
      <c r="BF203" s="136"/>
      <c r="BG203" s="136"/>
      <c r="BH203" s="136"/>
      <c r="BI203" s="136"/>
      <c r="BJ203" s="136"/>
      <c r="BN203" s="136"/>
      <c r="BO203" s="136"/>
      <c r="BP203" s="136"/>
      <c r="BQ203" s="136"/>
      <c r="BR203" s="136"/>
      <c r="BS203" s="136"/>
      <c r="BT203" s="136"/>
      <c r="BU203" s="136"/>
      <c r="BV203" s="136"/>
      <c r="BW203" s="136"/>
      <c r="BX203" s="136"/>
      <c r="BY203" s="136"/>
      <c r="CC203" s="136"/>
      <c r="CD203" s="136"/>
      <c r="CE203" s="136"/>
      <c r="CF203" s="136"/>
      <c r="CG203" s="136"/>
      <c r="CH203" s="136"/>
      <c r="CI203" s="136"/>
      <c r="CJ203" s="136"/>
      <c r="CK203" s="136"/>
      <c r="CL203" s="136"/>
      <c r="CM203" s="136"/>
      <c r="CN203" s="136"/>
    </row>
    <row r="204" spans="1:92" s="15" customFormat="1" thickBot="1" x14ac:dyDescent="0.35">
      <c r="A204" s="15" t="s">
        <v>62</v>
      </c>
      <c r="C204" s="156">
        <f>(C198+C194)/2*C202</f>
        <v>0</v>
      </c>
      <c r="D204" s="156">
        <f>(D198+D194)/2*D202</f>
        <v>15000</v>
      </c>
      <c r="F204" s="156">
        <f>(F198+F194)/2*F202/12</f>
        <v>2395.8333333333335</v>
      </c>
      <c r="G204" s="156">
        <f t="shared" ref="G204:Q204" si="1449">(G198+G194)/2*G202/12</f>
        <v>2187.5</v>
      </c>
      <c r="H204" s="156">
        <f t="shared" si="1449"/>
        <v>1979.1666666666667</v>
      </c>
      <c r="I204" s="156">
        <f t="shared" si="1449"/>
        <v>1770.8333333333333</v>
      </c>
      <c r="J204" s="156">
        <f t="shared" si="1449"/>
        <v>1562.5</v>
      </c>
      <c r="K204" s="156">
        <f t="shared" si="1449"/>
        <v>1354.1666666666667</v>
      </c>
      <c r="L204" s="156">
        <f t="shared" si="1449"/>
        <v>1145.8333333333333</v>
      </c>
      <c r="M204" s="156">
        <f t="shared" si="1449"/>
        <v>937.5</v>
      </c>
      <c r="N204" s="156">
        <f t="shared" si="1449"/>
        <v>729.16666666666663</v>
      </c>
      <c r="O204" s="156">
        <f t="shared" si="1449"/>
        <v>520.83333333333337</v>
      </c>
      <c r="P204" s="156">
        <f t="shared" si="1449"/>
        <v>312.5</v>
      </c>
      <c r="Q204" s="156">
        <f t="shared" si="1449"/>
        <v>104.16666666666667</v>
      </c>
      <c r="R204" s="156"/>
      <c r="S204" s="156"/>
      <c r="T204" s="156"/>
      <c r="U204" s="156">
        <f>(U198+U194)/2*U202/12</f>
        <v>0</v>
      </c>
      <c r="V204" s="156">
        <f t="shared" ref="V204:AF204" si="1450">(V198+V194)/2*V202/12</f>
        <v>0</v>
      </c>
      <c r="W204" s="156">
        <f t="shared" si="1450"/>
        <v>0</v>
      </c>
      <c r="X204" s="156">
        <f t="shared" si="1450"/>
        <v>0</v>
      </c>
      <c r="Y204" s="156">
        <f t="shared" si="1450"/>
        <v>0</v>
      </c>
      <c r="Z204" s="156">
        <f t="shared" si="1450"/>
        <v>0</v>
      </c>
      <c r="AA204" s="156">
        <f t="shared" si="1450"/>
        <v>0</v>
      </c>
      <c r="AB204" s="156">
        <f t="shared" si="1450"/>
        <v>0</v>
      </c>
      <c r="AC204" s="156">
        <f t="shared" si="1450"/>
        <v>0</v>
      </c>
      <c r="AD204" s="156">
        <f t="shared" si="1450"/>
        <v>0</v>
      </c>
      <c r="AE204" s="156">
        <f t="shared" si="1450"/>
        <v>0</v>
      </c>
      <c r="AF204" s="156">
        <f t="shared" si="1450"/>
        <v>0</v>
      </c>
      <c r="AJ204" s="156">
        <f>(AJ198+AJ194)/2*AJ202/12</f>
        <v>0</v>
      </c>
      <c r="AK204" s="156">
        <f t="shared" ref="AK204:AU204" si="1451">(AK198+AK194)/2*AK202/12</f>
        <v>0</v>
      </c>
      <c r="AL204" s="156">
        <f t="shared" si="1451"/>
        <v>0</v>
      </c>
      <c r="AM204" s="156">
        <f t="shared" si="1451"/>
        <v>0</v>
      </c>
      <c r="AN204" s="156">
        <f t="shared" si="1451"/>
        <v>0</v>
      </c>
      <c r="AO204" s="156">
        <f t="shared" si="1451"/>
        <v>0</v>
      </c>
      <c r="AP204" s="156">
        <f t="shared" si="1451"/>
        <v>0</v>
      </c>
      <c r="AQ204" s="156">
        <f t="shared" si="1451"/>
        <v>0</v>
      </c>
      <c r="AR204" s="156">
        <f t="shared" si="1451"/>
        <v>0</v>
      </c>
      <c r="AS204" s="156">
        <f t="shared" si="1451"/>
        <v>0</v>
      </c>
      <c r="AT204" s="156">
        <f t="shared" si="1451"/>
        <v>0</v>
      </c>
      <c r="AU204" s="156">
        <f t="shared" si="1451"/>
        <v>0</v>
      </c>
      <c r="AY204" s="156">
        <f>(AY198+AY194)/2*AY202/12</f>
        <v>0</v>
      </c>
      <c r="AZ204" s="156">
        <f t="shared" ref="AZ204:BJ204" si="1452">(AZ198+AZ194)/2*AZ202/12</f>
        <v>0</v>
      </c>
      <c r="BA204" s="156">
        <f t="shared" si="1452"/>
        <v>0</v>
      </c>
      <c r="BB204" s="156">
        <f t="shared" si="1452"/>
        <v>0</v>
      </c>
      <c r="BC204" s="156">
        <f t="shared" si="1452"/>
        <v>0</v>
      </c>
      <c r="BD204" s="156">
        <f t="shared" si="1452"/>
        <v>0</v>
      </c>
      <c r="BE204" s="156">
        <f t="shared" si="1452"/>
        <v>0</v>
      </c>
      <c r="BF204" s="156">
        <f t="shared" si="1452"/>
        <v>0</v>
      </c>
      <c r="BG204" s="156">
        <f t="shared" si="1452"/>
        <v>0</v>
      </c>
      <c r="BH204" s="156">
        <f t="shared" si="1452"/>
        <v>0</v>
      </c>
      <c r="BI204" s="156">
        <f t="shared" si="1452"/>
        <v>0</v>
      </c>
      <c r="BJ204" s="156">
        <f t="shared" si="1452"/>
        <v>0</v>
      </c>
      <c r="BN204" s="156">
        <f>(BN198+BN194)/2*BN202/12</f>
        <v>0</v>
      </c>
      <c r="BO204" s="156">
        <f t="shared" ref="BO204:BY204" si="1453">(BO198+BO194)/2*BO202/12</f>
        <v>0</v>
      </c>
      <c r="BP204" s="156">
        <f t="shared" si="1453"/>
        <v>0</v>
      </c>
      <c r="BQ204" s="156">
        <f t="shared" si="1453"/>
        <v>0</v>
      </c>
      <c r="BR204" s="156">
        <f t="shared" si="1453"/>
        <v>0</v>
      </c>
      <c r="BS204" s="156">
        <f t="shared" si="1453"/>
        <v>0</v>
      </c>
      <c r="BT204" s="156">
        <f t="shared" si="1453"/>
        <v>0</v>
      </c>
      <c r="BU204" s="156">
        <f t="shared" si="1453"/>
        <v>0</v>
      </c>
      <c r="BV204" s="156">
        <f t="shared" si="1453"/>
        <v>0</v>
      </c>
      <c r="BW204" s="156">
        <f t="shared" si="1453"/>
        <v>0</v>
      </c>
      <c r="BX204" s="156">
        <f t="shared" si="1453"/>
        <v>0</v>
      </c>
      <c r="BY204" s="156">
        <f t="shared" si="1453"/>
        <v>0</v>
      </c>
      <c r="CC204" s="156">
        <f>(CC198+CC194)/2*CC202/12</f>
        <v>0</v>
      </c>
      <c r="CD204" s="156">
        <f t="shared" ref="CD204:CN204" si="1454">(CD198+CD194)/2*CD202/12</f>
        <v>0</v>
      </c>
      <c r="CE204" s="156">
        <f t="shared" si="1454"/>
        <v>0</v>
      </c>
      <c r="CF204" s="156">
        <f t="shared" si="1454"/>
        <v>0</v>
      </c>
      <c r="CG204" s="156">
        <f t="shared" si="1454"/>
        <v>0</v>
      </c>
      <c r="CH204" s="156">
        <f t="shared" si="1454"/>
        <v>0</v>
      </c>
      <c r="CI204" s="156">
        <f t="shared" si="1454"/>
        <v>0</v>
      </c>
      <c r="CJ204" s="156">
        <f t="shared" si="1454"/>
        <v>0</v>
      </c>
      <c r="CK204" s="156">
        <f t="shared" si="1454"/>
        <v>0</v>
      </c>
      <c r="CL204" s="156">
        <f t="shared" si="1454"/>
        <v>0</v>
      </c>
      <c r="CM204" s="156">
        <f t="shared" si="1454"/>
        <v>0</v>
      </c>
      <c r="CN204" s="156">
        <f t="shared" si="1454"/>
        <v>0</v>
      </c>
    </row>
    <row r="205" spans="1:92" s="8" customFormat="1" x14ac:dyDescent="0.35">
      <c r="C205" s="136"/>
      <c r="D205" s="17"/>
      <c r="F205" s="136"/>
      <c r="G205" s="136"/>
      <c r="H205" s="136"/>
      <c r="I205" s="136"/>
      <c r="J205" s="136"/>
      <c r="K205" s="136"/>
      <c r="L205" s="136"/>
      <c r="M205" s="136"/>
      <c r="N205" s="136"/>
      <c r="O205" s="136"/>
      <c r="P205" s="136"/>
      <c r="Q205" s="136"/>
      <c r="R205" s="136"/>
      <c r="S205" s="136"/>
      <c r="T205" s="136"/>
      <c r="U205" s="136"/>
      <c r="V205" s="136"/>
      <c r="W205" s="136"/>
      <c r="X205" s="136"/>
      <c r="Y205" s="136"/>
      <c r="Z205" s="136"/>
      <c r="AA205" s="136"/>
      <c r="AB205" s="136"/>
      <c r="AC205" s="136"/>
      <c r="AD205" s="136"/>
      <c r="AE205" s="136"/>
      <c r="AF205" s="136"/>
      <c r="AJ205" s="136"/>
      <c r="AK205" s="136"/>
      <c r="AL205" s="136"/>
      <c r="AM205" s="136"/>
      <c r="AN205" s="136"/>
      <c r="AO205" s="136"/>
      <c r="AP205" s="136"/>
      <c r="AQ205" s="136"/>
      <c r="AR205" s="136"/>
      <c r="AS205" s="136"/>
      <c r="AT205" s="136"/>
      <c r="AU205" s="136"/>
      <c r="AY205" s="136"/>
      <c r="AZ205" s="136"/>
      <c r="BA205" s="136"/>
      <c r="BB205" s="136"/>
      <c r="BC205" s="136"/>
      <c r="BD205" s="136"/>
      <c r="BE205" s="136"/>
      <c r="BF205" s="136"/>
      <c r="BG205" s="136"/>
      <c r="BH205" s="136"/>
      <c r="BI205" s="136"/>
      <c r="BJ205" s="136"/>
      <c r="BN205" s="136"/>
      <c r="BO205" s="136"/>
      <c r="BP205" s="136"/>
      <c r="BQ205" s="136"/>
      <c r="BR205" s="136"/>
      <c r="BS205" s="136"/>
      <c r="BT205" s="136"/>
      <c r="BU205" s="136"/>
      <c r="BV205" s="136"/>
      <c r="BW205" s="136"/>
      <c r="BX205" s="136"/>
      <c r="BY205" s="136"/>
      <c r="CC205" s="136"/>
      <c r="CD205" s="136"/>
      <c r="CE205" s="136"/>
      <c r="CF205" s="136"/>
      <c r="CG205" s="136"/>
      <c r="CH205" s="136"/>
      <c r="CI205" s="136"/>
      <c r="CJ205" s="136"/>
      <c r="CK205" s="136"/>
      <c r="CL205" s="136"/>
      <c r="CM205" s="136"/>
      <c r="CN205" s="136"/>
    </row>
    <row r="206" spans="1:92" s="8" customFormat="1" x14ac:dyDescent="0.35">
      <c r="A206" s="13" t="s">
        <v>162</v>
      </c>
      <c r="B206" s="13"/>
      <c r="C206" s="220"/>
      <c r="D206" s="220"/>
      <c r="E206" s="13"/>
      <c r="F206" s="136"/>
      <c r="G206" s="136"/>
      <c r="H206" s="136"/>
      <c r="I206" s="136"/>
      <c r="J206" s="136"/>
      <c r="K206" s="136"/>
      <c r="L206" s="136"/>
      <c r="M206" s="136"/>
      <c r="N206" s="136"/>
      <c r="O206" s="136"/>
      <c r="P206" s="136"/>
      <c r="Q206" s="136"/>
      <c r="R206" s="136"/>
      <c r="S206" s="136"/>
      <c r="T206" s="136"/>
      <c r="U206" s="136"/>
      <c r="V206" s="136"/>
      <c r="W206" s="136"/>
      <c r="X206" s="136"/>
      <c r="Y206" s="136"/>
      <c r="Z206" s="136"/>
      <c r="AA206" s="136"/>
      <c r="AB206" s="136"/>
      <c r="AC206" s="136"/>
      <c r="AD206" s="136"/>
      <c r="AE206" s="136"/>
      <c r="AF206" s="136"/>
      <c r="AJ206" s="136"/>
      <c r="AK206" s="136"/>
      <c r="AL206" s="136"/>
      <c r="AM206" s="136"/>
      <c r="AN206" s="136"/>
      <c r="AO206" s="136"/>
      <c r="AP206" s="136"/>
      <c r="AQ206" s="136"/>
      <c r="AR206" s="136"/>
      <c r="AS206" s="136"/>
      <c r="AT206" s="136"/>
      <c r="AU206" s="136"/>
      <c r="AY206" s="136"/>
      <c r="AZ206" s="136"/>
      <c r="BA206" s="136"/>
      <c r="BB206" s="136"/>
      <c r="BC206" s="136"/>
      <c r="BD206" s="136"/>
      <c r="BE206" s="136"/>
      <c r="BF206" s="136"/>
      <c r="BG206" s="136"/>
      <c r="BH206" s="136"/>
      <c r="BI206" s="136"/>
      <c r="BJ206" s="136"/>
      <c r="BN206" s="136"/>
      <c r="BO206" s="136"/>
      <c r="BP206" s="136"/>
      <c r="BQ206" s="136"/>
      <c r="BR206" s="136"/>
      <c r="BS206" s="136"/>
      <c r="BT206" s="136"/>
      <c r="BU206" s="136"/>
      <c r="BV206" s="136"/>
      <c r="BW206" s="136"/>
      <c r="BX206" s="136"/>
      <c r="BY206" s="136"/>
      <c r="CC206" s="136"/>
      <c r="CD206" s="136"/>
      <c r="CE206" s="136"/>
      <c r="CF206" s="136"/>
      <c r="CG206" s="136"/>
      <c r="CH206" s="136"/>
      <c r="CI206" s="136"/>
      <c r="CJ206" s="136"/>
      <c r="CK206" s="136"/>
      <c r="CL206" s="136"/>
      <c r="CM206" s="136"/>
      <c r="CN206" s="136"/>
    </row>
    <row r="207" spans="1:92" s="8" customFormat="1" x14ac:dyDescent="0.35">
      <c r="C207" s="17"/>
      <c r="D207" s="17"/>
      <c r="F207" s="136"/>
      <c r="G207" s="136"/>
      <c r="H207" s="136"/>
      <c r="I207" s="136"/>
      <c r="J207" s="136"/>
      <c r="K207" s="136"/>
      <c r="L207" s="136"/>
      <c r="M207" s="136"/>
      <c r="N207" s="136"/>
      <c r="O207" s="136"/>
      <c r="P207" s="136"/>
      <c r="Q207" s="136"/>
      <c r="R207" s="136"/>
      <c r="S207" s="136"/>
      <c r="T207" s="136"/>
      <c r="U207" s="136"/>
      <c r="V207" s="136"/>
      <c r="W207" s="136"/>
      <c r="X207" s="136"/>
      <c r="Y207" s="136"/>
      <c r="Z207" s="136"/>
      <c r="AA207" s="136"/>
      <c r="AB207" s="136"/>
      <c r="AC207" s="136"/>
      <c r="AD207" s="136"/>
      <c r="AE207" s="136"/>
      <c r="AF207" s="136"/>
      <c r="AJ207" s="136"/>
      <c r="AK207" s="136"/>
      <c r="AL207" s="136"/>
      <c r="AM207" s="136"/>
      <c r="AN207" s="136"/>
      <c r="AO207" s="136"/>
      <c r="AP207" s="136"/>
      <c r="AQ207" s="136"/>
      <c r="AR207" s="136"/>
      <c r="AS207" s="136"/>
      <c r="AT207" s="136"/>
      <c r="AU207" s="136"/>
      <c r="AY207" s="136"/>
      <c r="AZ207" s="136"/>
      <c r="BA207" s="136"/>
      <c r="BB207" s="136"/>
      <c r="BC207" s="136"/>
      <c r="BD207" s="136"/>
      <c r="BE207" s="136"/>
      <c r="BF207" s="136"/>
      <c r="BG207" s="136"/>
      <c r="BH207" s="136"/>
      <c r="BI207" s="136"/>
      <c r="BJ207" s="136"/>
      <c r="BN207" s="136"/>
      <c r="BO207" s="136"/>
      <c r="BP207" s="136"/>
      <c r="BQ207" s="136"/>
      <c r="BR207" s="136"/>
      <c r="BS207" s="136"/>
      <c r="BT207" s="136"/>
      <c r="BU207" s="136"/>
      <c r="BV207" s="136"/>
      <c r="BW207" s="136"/>
      <c r="BX207" s="136"/>
      <c r="BY207" s="136"/>
      <c r="CC207" s="136"/>
      <c r="CD207" s="136"/>
      <c r="CE207" s="136"/>
      <c r="CF207" s="136"/>
      <c r="CG207" s="136"/>
      <c r="CH207" s="136"/>
      <c r="CI207" s="136"/>
      <c r="CJ207" s="136"/>
      <c r="CK207" s="136"/>
      <c r="CL207" s="136"/>
      <c r="CM207" s="136"/>
      <c r="CN207" s="136"/>
    </row>
    <row r="208" spans="1:92" s="8" customFormat="1" x14ac:dyDescent="0.35">
      <c r="A208" s="8" t="s">
        <v>40</v>
      </c>
      <c r="C208" s="17"/>
      <c r="D208" s="17"/>
      <c r="F208" s="136">
        <f>D212</f>
        <v>1000000</v>
      </c>
      <c r="G208" s="136">
        <f t="shared" ref="G208:Q208" si="1455">F212</f>
        <v>1000000</v>
      </c>
      <c r="H208" s="136">
        <f t="shared" si="1455"/>
        <v>1000000</v>
      </c>
      <c r="I208" s="136">
        <f t="shared" si="1455"/>
        <v>1000000</v>
      </c>
      <c r="J208" s="136">
        <f t="shared" si="1455"/>
        <v>1000000</v>
      </c>
      <c r="K208" s="136">
        <f t="shared" si="1455"/>
        <v>1000000</v>
      </c>
      <c r="L208" s="136">
        <f t="shared" si="1455"/>
        <v>1000000</v>
      </c>
      <c r="M208" s="136">
        <f t="shared" si="1455"/>
        <v>500000</v>
      </c>
      <c r="N208" s="136">
        <f t="shared" si="1455"/>
        <v>500000</v>
      </c>
      <c r="O208" s="136">
        <f t="shared" si="1455"/>
        <v>500000</v>
      </c>
      <c r="P208" s="136">
        <f t="shared" si="1455"/>
        <v>500000</v>
      </c>
      <c r="Q208" s="136">
        <f t="shared" si="1455"/>
        <v>500000</v>
      </c>
      <c r="R208" s="136"/>
      <c r="S208" s="136"/>
      <c r="T208" s="136"/>
      <c r="U208" s="136">
        <f>S212</f>
        <v>0</v>
      </c>
      <c r="V208" s="136">
        <f t="shared" ref="V208" si="1456">U212</f>
        <v>0</v>
      </c>
      <c r="W208" s="136">
        <f t="shared" ref="W208" si="1457">V212</f>
        <v>0</v>
      </c>
      <c r="X208" s="136">
        <f t="shared" ref="X208" si="1458">W212</f>
        <v>0</v>
      </c>
      <c r="Y208" s="136">
        <f t="shared" ref="Y208" si="1459">X212</f>
        <v>0</v>
      </c>
      <c r="Z208" s="136">
        <f t="shared" ref="Z208" si="1460">Y212</f>
        <v>0</v>
      </c>
      <c r="AA208" s="136">
        <f t="shared" ref="AA208" si="1461">Z212</f>
        <v>0</v>
      </c>
      <c r="AB208" s="136">
        <f t="shared" ref="AB208" si="1462">AA212</f>
        <v>0</v>
      </c>
      <c r="AC208" s="136">
        <f t="shared" ref="AC208" si="1463">AB212</f>
        <v>0</v>
      </c>
      <c r="AD208" s="136">
        <f t="shared" ref="AD208" si="1464">AC212</f>
        <v>0</v>
      </c>
      <c r="AE208" s="136">
        <f t="shared" ref="AE208" si="1465">AD212</f>
        <v>0</v>
      </c>
      <c r="AF208" s="136">
        <f t="shared" ref="AF208" si="1466">AE212</f>
        <v>0</v>
      </c>
      <c r="AJ208" s="136">
        <f>AH212</f>
        <v>0</v>
      </c>
      <c r="AK208" s="136">
        <f t="shared" ref="AK208" si="1467">AJ212</f>
        <v>0</v>
      </c>
      <c r="AL208" s="136">
        <f t="shared" ref="AL208" si="1468">AK212</f>
        <v>0</v>
      </c>
      <c r="AM208" s="136">
        <f t="shared" ref="AM208" si="1469">AL212</f>
        <v>0</v>
      </c>
      <c r="AN208" s="136">
        <f t="shared" ref="AN208" si="1470">AM212</f>
        <v>0</v>
      </c>
      <c r="AO208" s="136">
        <f t="shared" ref="AO208" si="1471">AN212</f>
        <v>0</v>
      </c>
      <c r="AP208" s="136">
        <f t="shared" ref="AP208" si="1472">AO212</f>
        <v>0</v>
      </c>
      <c r="AQ208" s="136">
        <f t="shared" ref="AQ208" si="1473">AP212</f>
        <v>0</v>
      </c>
      <c r="AR208" s="136">
        <f t="shared" ref="AR208" si="1474">AQ212</f>
        <v>0</v>
      </c>
      <c r="AS208" s="136">
        <f t="shared" ref="AS208" si="1475">AR212</f>
        <v>0</v>
      </c>
      <c r="AT208" s="136">
        <f t="shared" ref="AT208" si="1476">AS212</f>
        <v>0</v>
      </c>
      <c r="AU208" s="136">
        <f t="shared" ref="AU208" si="1477">AT212</f>
        <v>0</v>
      </c>
      <c r="AY208" s="136">
        <f>AW212</f>
        <v>0</v>
      </c>
      <c r="AZ208" s="136">
        <f t="shared" ref="AZ208" si="1478">AY212</f>
        <v>0</v>
      </c>
      <c r="BA208" s="136">
        <f t="shared" ref="BA208" si="1479">AZ212</f>
        <v>0</v>
      </c>
      <c r="BB208" s="136">
        <f t="shared" ref="BB208" si="1480">BA212</f>
        <v>0</v>
      </c>
      <c r="BC208" s="136">
        <f t="shared" ref="BC208" si="1481">BB212</f>
        <v>0</v>
      </c>
      <c r="BD208" s="136">
        <f t="shared" ref="BD208" si="1482">BC212</f>
        <v>0</v>
      </c>
      <c r="BE208" s="136">
        <f t="shared" ref="BE208" si="1483">BD212</f>
        <v>0</v>
      </c>
      <c r="BF208" s="136">
        <f t="shared" ref="BF208" si="1484">BE212</f>
        <v>0</v>
      </c>
      <c r="BG208" s="136">
        <f t="shared" ref="BG208" si="1485">BF212</f>
        <v>0</v>
      </c>
      <c r="BH208" s="136">
        <f t="shared" ref="BH208" si="1486">BG212</f>
        <v>0</v>
      </c>
      <c r="BI208" s="136">
        <f t="shared" ref="BI208" si="1487">BH212</f>
        <v>0</v>
      </c>
      <c r="BJ208" s="136">
        <f t="shared" ref="BJ208" si="1488">BI212</f>
        <v>0</v>
      </c>
      <c r="BN208" s="136">
        <f>BL212</f>
        <v>0</v>
      </c>
      <c r="BO208" s="136">
        <f t="shared" ref="BO208" si="1489">BN212</f>
        <v>0</v>
      </c>
      <c r="BP208" s="136">
        <f t="shared" ref="BP208" si="1490">BO212</f>
        <v>0</v>
      </c>
      <c r="BQ208" s="136">
        <f t="shared" ref="BQ208" si="1491">BP212</f>
        <v>0</v>
      </c>
      <c r="BR208" s="136">
        <f t="shared" ref="BR208" si="1492">BQ212</f>
        <v>0</v>
      </c>
      <c r="BS208" s="136">
        <f t="shared" ref="BS208" si="1493">BR212</f>
        <v>0</v>
      </c>
      <c r="BT208" s="136">
        <f t="shared" ref="BT208" si="1494">BS212</f>
        <v>0</v>
      </c>
      <c r="BU208" s="136">
        <f t="shared" ref="BU208" si="1495">BT212</f>
        <v>0</v>
      </c>
      <c r="BV208" s="136">
        <f t="shared" ref="BV208" si="1496">BU212</f>
        <v>0</v>
      </c>
      <c r="BW208" s="136">
        <f t="shared" ref="BW208" si="1497">BV212</f>
        <v>0</v>
      </c>
      <c r="BX208" s="136">
        <f t="shared" ref="BX208" si="1498">BW212</f>
        <v>0</v>
      </c>
      <c r="BY208" s="136">
        <f t="shared" ref="BY208" si="1499">BX212</f>
        <v>0</v>
      </c>
      <c r="CC208" s="136">
        <f>CA212</f>
        <v>0</v>
      </c>
      <c r="CD208" s="136">
        <f t="shared" ref="CD208" si="1500">CC212</f>
        <v>0</v>
      </c>
      <c r="CE208" s="136">
        <f t="shared" ref="CE208" si="1501">CD212</f>
        <v>0</v>
      </c>
      <c r="CF208" s="136">
        <f t="shared" ref="CF208" si="1502">CE212</f>
        <v>0</v>
      </c>
      <c r="CG208" s="136">
        <f t="shared" ref="CG208" si="1503">CF212</f>
        <v>0</v>
      </c>
      <c r="CH208" s="136">
        <f t="shared" ref="CH208" si="1504">CG212</f>
        <v>0</v>
      </c>
      <c r="CI208" s="136">
        <f t="shared" ref="CI208" si="1505">CH212</f>
        <v>0</v>
      </c>
      <c r="CJ208" s="136">
        <f t="shared" ref="CJ208" si="1506">CI212</f>
        <v>0</v>
      </c>
      <c r="CK208" s="136">
        <f t="shared" ref="CK208" si="1507">CJ212</f>
        <v>0</v>
      </c>
      <c r="CL208" s="136">
        <f t="shared" ref="CL208" si="1508">CK212</f>
        <v>0</v>
      </c>
      <c r="CM208" s="136">
        <f t="shared" ref="CM208" si="1509">CL212</f>
        <v>0</v>
      </c>
      <c r="CN208" s="136">
        <f t="shared" ref="CN208" si="1510">CM212</f>
        <v>0</v>
      </c>
    </row>
    <row r="209" spans="1:92" s="8" customFormat="1" x14ac:dyDescent="0.35">
      <c r="A209" s="8" t="s">
        <v>233</v>
      </c>
      <c r="C209" s="17"/>
      <c r="D209" s="17"/>
      <c r="F209" s="136"/>
      <c r="G209" s="136"/>
      <c r="H209" s="136"/>
      <c r="I209" s="136"/>
      <c r="J209" s="136"/>
      <c r="K209" s="136"/>
      <c r="L209" s="136">
        <v>-500000</v>
      </c>
      <c r="M209" s="136"/>
      <c r="N209" s="136"/>
      <c r="O209" s="136"/>
      <c r="P209" s="136"/>
      <c r="Q209" s="136">
        <v>-500000</v>
      </c>
      <c r="R209" s="136"/>
      <c r="S209" s="136"/>
      <c r="T209" s="136"/>
      <c r="U209" s="136">
        <v>0</v>
      </c>
      <c r="V209" s="136">
        <v>0</v>
      </c>
      <c r="W209" s="136">
        <v>0</v>
      </c>
      <c r="X209" s="136">
        <v>0</v>
      </c>
      <c r="Y209" s="136">
        <v>0</v>
      </c>
      <c r="Z209" s="136">
        <v>0</v>
      </c>
      <c r="AA209" s="136">
        <v>0</v>
      </c>
      <c r="AB209" s="136">
        <v>0</v>
      </c>
      <c r="AC209" s="136">
        <v>0</v>
      </c>
      <c r="AD209" s="136">
        <v>0</v>
      </c>
      <c r="AE209" s="136">
        <v>0</v>
      </c>
      <c r="AF209" s="136">
        <v>0</v>
      </c>
      <c r="AJ209" s="136">
        <v>0</v>
      </c>
      <c r="AK209" s="136">
        <v>0</v>
      </c>
      <c r="AL209" s="136">
        <v>0</v>
      </c>
      <c r="AM209" s="136">
        <v>0</v>
      </c>
      <c r="AN209" s="136">
        <v>0</v>
      </c>
      <c r="AO209" s="136">
        <v>0</v>
      </c>
      <c r="AP209" s="136">
        <v>0</v>
      </c>
      <c r="AQ209" s="136">
        <v>0</v>
      </c>
      <c r="AR209" s="136">
        <v>0</v>
      </c>
      <c r="AS209" s="136">
        <v>0</v>
      </c>
      <c r="AT209" s="136">
        <v>0</v>
      </c>
      <c r="AU209" s="136">
        <v>0</v>
      </c>
      <c r="AY209" s="136">
        <v>0</v>
      </c>
      <c r="AZ209" s="136">
        <v>0</v>
      </c>
      <c r="BA209" s="136">
        <v>0</v>
      </c>
      <c r="BB209" s="136">
        <v>0</v>
      </c>
      <c r="BC209" s="136">
        <v>0</v>
      </c>
      <c r="BD209" s="136">
        <v>0</v>
      </c>
      <c r="BE209" s="136">
        <v>0</v>
      </c>
      <c r="BF209" s="136">
        <v>0</v>
      </c>
      <c r="BG209" s="136">
        <v>0</v>
      </c>
      <c r="BH209" s="136">
        <v>0</v>
      </c>
      <c r="BI209" s="136">
        <v>0</v>
      </c>
      <c r="BJ209" s="136">
        <v>0</v>
      </c>
      <c r="BN209" s="136">
        <v>0</v>
      </c>
      <c r="BO209" s="136">
        <v>0</v>
      </c>
      <c r="BP209" s="136">
        <v>0</v>
      </c>
      <c r="BQ209" s="136">
        <v>0</v>
      </c>
      <c r="BR209" s="136">
        <v>0</v>
      </c>
      <c r="BS209" s="136">
        <v>0</v>
      </c>
      <c r="BT209" s="136">
        <v>0</v>
      </c>
      <c r="BU209" s="136">
        <v>0</v>
      </c>
      <c r="BV209" s="136">
        <v>0</v>
      </c>
      <c r="BW209" s="136">
        <v>0</v>
      </c>
      <c r="BX209" s="136">
        <v>0</v>
      </c>
      <c r="BY209" s="136">
        <v>0</v>
      </c>
      <c r="CC209" s="136">
        <v>0</v>
      </c>
      <c r="CD209" s="136">
        <v>0</v>
      </c>
      <c r="CE209" s="136">
        <v>0</v>
      </c>
      <c r="CF209" s="136">
        <v>0</v>
      </c>
      <c r="CG209" s="136">
        <v>0</v>
      </c>
      <c r="CH209" s="136">
        <v>0</v>
      </c>
      <c r="CI209" s="136">
        <v>0</v>
      </c>
      <c r="CJ209" s="136">
        <v>0</v>
      </c>
      <c r="CK209" s="136">
        <v>0</v>
      </c>
      <c r="CL209" s="136">
        <v>0</v>
      </c>
      <c r="CM209" s="136">
        <v>0</v>
      </c>
      <c r="CN209" s="136">
        <v>0</v>
      </c>
    </row>
    <row r="210" spans="1:92" s="11" customFormat="1" x14ac:dyDescent="0.35">
      <c r="C210" s="120"/>
      <c r="D210" s="120"/>
      <c r="F210" s="155"/>
      <c r="G210" s="155"/>
      <c r="H210" s="155"/>
      <c r="I210" s="155"/>
      <c r="J210" s="155"/>
      <c r="K210" s="155"/>
      <c r="L210" s="155"/>
      <c r="M210" s="155"/>
      <c r="N210" s="155"/>
      <c r="O210" s="155"/>
      <c r="P210" s="155"/>
      <c r="Q210" s="155"/>
      <c r="R210" s="155"/>
      <c r="S210" s="155"/>
      <c r="T210" s="155"/>
      <c r="U210" s="155"/>
      <c r="V210" s="155"/>
      <c r="W210" s="155"/>
      <c r="X210" s="155"/>
      <c r="Y210" s="155"/>
      <c r="Z210" s="155"/>
      <c r="AA210" s="155"/>
      <c r="AB210" s="155"/>
      <c r="AC210" s="155"/>
      <c r="AD210" s="155"/>
      <c r="AE210" s="155"/>
      <c r="AF210" s="155"/>
      <c r="AJ210" s="155"/>
      <c r="AK210" s="155"/>
      <c r="AL210" s="155"/>
      <c r="AM210" s="155"/>
      <c r="AN210" s="155"/>
      <c r="AO210" s="155"/>
      <c r="AP210" s="155"/>
      <c r="AQ210" s="155"/>
      <c r="AR210" s="155"/>
      <c r="AS210" s="155"/>
      <c r="AT210" s="155"/>
      <c r="AU210" s="155"/>
      <c r="AY210" s="155"/>
      <c r="AZ210" s="155"/>
      <c r="BA210" s="155"/>
      <c r="BB210" s="155"/>
      <c r="BC210" s="155"/>
      <c r="BD210" s="155"/>
      <c r="BE210" s="155"/>
      <c r="BF210" s="155"/>
      <c r="BG210" s="155"/>
      <c r="BH210" s="155"/>
      <c r="BI210" s="155"/>
      <c r="BJ210" s="155"/>
      <c r="BN210" s="155"/>
      <c r="BO210" s="155"/>
      <c r="BP210" s="155"/>
      <c r="BQ210" s="155"/>
      <c r="BR210" s="155"/>
      <c r="BS210" s="155"/>
      <c r="BT210" s="155"/>
      <c r="BU210" s="155"/>
      <c r="BV210" s="155"/>
      <c r="BW210" s="155"/>
      <c r="BX210" s="155"/>
      <c r="BY210" s="155"/>
      <c r="CC210" s="155"/>
      <c r="CD210" s="155"/>
      <c r="CE210" s="155"/>
      <c r="CF210" s="155"/>
      <c r="CG210" s="155"/>
      <c r="CH210" s="155"/>
      <c r="CI210" s="155"/>
      <c r="CJ210" s="155"/>
      <c r="CK210" s="155"/>
      <c r="CL210" s="155"/>
      <c r="CM210" s="155"/>
      <c r="CN210" s="155"/>
    </row>
    <row r="211" spans="1:92" s="8" customFormat="1" x14ac:dyDescent="0.35">
      <c r="C211" s="17"/>
      <c r="D211" s="17"/>
      <c r="F211" s="136"/>
      <c r="G211" s="136"/>
      <c r="H211" s="136"/>
      <c r="I211" s="136"/>
      <c r="J211" s="136"/>
      <c r="K211" s="136"/>
      <c r="L211" s="136"/>
      <c r="M211" s="136"/>
      <c r="N211" s="136"/>
      <c r="O211" s="136"/>
      <c r="P211" s="136"/>
      <c r="Q211" s="136"/>
      <c r="R211" s="136"/>
      <c r="S211" s="136"/>
      <c r="T211" s="136"/>
      <c r="U211" s="136"/>
      <c r="V211" s="136"/>
      <c r="W211" s="136"/>
      <c r="X211" s="136"/>
      <c r="Y211" s="136"/>
      <c r="Z211" s="136"/>
      <c r="AA211" s="136"/>
      <c r="AB211" s="136"/>
      <c r="AC211" s="136"/>
      <c r="AD211" s="136"/>
      <c r="AE211" s="136"/>
      <c r="AF211" s="136"/>
      <c r="AJ211" s="136"/>
      <c r="AK211" s="136"/>
      <c r="AL211" s="136"/>
      <c r="AM211" s="136"/>
      <c r="AN211" s="136"/>
      <c r="AO211" s="136"/>
      <c r="AP211" s="136"/>
      <c r="AQ211" s="136"/>
      <c r="AR211" s="136"/>
      <c r="AS211" s="136"/>
      <c r="AT211" s="136"/>
      <c r="AU211" s="136"/>
      <c r="AY211" s="136"/>
      <c r="AZ211" s="136"/>
      <c r="BA211" s="136"/>
      <c r="BB211" s="136"/>
      <c r="BC211" s="136"/>
      <c r="BD211" s="136"/>
      <c r="BE211" s="136"/>
      <c r="BF211" s="136"/>
      <c r="BG211" s="136"/>
      <c r="BH211" s="136"/>
      <c r="BI211" s="136"/>
      <c r="BJ211" s="136"/>
      <c r="BN211" s="136"/>
      <c r="BO211" s="136"/>
      <c r="BP211" s="136"/>
      <c r="BQ211" s="136"/>
      <c r="BR211" s="136"/>
      <c r="BS211" s="136"/>
      <c r="BT211" s="136"/>
      <c r="BU211" s="136"/>
      <c r="BV211" s="136"/>
      <c r="BW211" s="136"/>
      <c r="BX211" s="136"/>
      <c r="BY211" s="136"/>
      <c r="CC211" s="136"/>
      <c r="CD211" s="136"/>
      <c r="CE211" s="136"/>
      <c r="CF211" s="136"/>
      <c r="CG211" s="136"/>
      <c r="CH211" s="136"/>
      <c r="CI211" s="136"/>
      <c r="CJ211" s="136"/>
      <c r="CK211" s="136"/>
      <c r="CL211" s="136"/>
      <c r="CM211" s="136"/>
      <c r="CN211" s="136"/>
    </row>
    <row r="212" spans="1:92" s="15" customFormat="1" thickBot="1" x14ac:dyDescent="0.35">
      <c r="A212" s="15" t="s">
        <v>47</v>
      </c>
      <c r="C212" s="79">
        <v>2000000</v>
      </c>
      <c r="D212" s="79">
        <v>1000000</v>
      </c>
      <c r="F212" s="156">
        <f>SUM(F208:F211)</f>
        <v>1000000</v>
      </c>
      <c r="G212" s="156">
        <f t="shared" ref="G212:Q212" si="1511">SUM(G208:G211)</f>
        <v>1000000</v>
      </c>
      <c r="H212" s="156">
        <f t="shared" si="1511"/>
        <v>1000000</v>
      </c>
      <c r="I212" s="156">
        <f t="shared" si="1511"/>
        <v>1000000</v>
      </c>
      <c r="J212" s="156">
        <f t="shared" si="1511"/>
        <v>1000000</v>
      </c>
      <c r="K212" s="156">
        <f t="shared" si="1511"/>
        <v>1000000</v>
      </c>
      <c r="L212" s="156">
        <f t="shared" si="1511"/>
        <v>500000</v>
      </c>
      <c r="M212" s="156">
        <f t="shared" si="1511"/>
        <v>500000</v>
      </c>
      <c r="N212" s="156">
        <f t="shared" si="1511"/>
        <v>500000</v>
      </c>
      <c r="O212" s="156">
        <f t="shared" si="1511"/>
        <v>500000</v>
      </c>
      <c r="P212" s="156">
        <f t="shared" si="1511"/>
        <v>500000</v>
      </c>
      <c r="Q212" s="156">
        <f t="shared" si="1511"/>
        <v>0</v>
      </c>
      <c r="R212" s="156"/>
      <c r="S212" s="156"/>
      <c r="T212" s="156"/>
      <c r="U212" s="156">
        <f>SUM(U208:U211)</f>
        <v>0</v>
      </c>
      <c r="V212" s="156">
        <f t="shared" ref="V212" si="1512">SUM(V208:V211)</f>
        <v>0</v>
      </c>
      <c r="W212" s="156">
        <f t="shared" ref="W212" si="1513">SUM(W208:W211)</f>
        <v>0</v>
      </c>
      <c r="X212" s="156">
        <f t="shared" ref="X212" si="1514">SUM(X208:X211)</f>
        <v>0</v>
      </c>
      <c r="Y212" s="156">
        <f t="shared" ref="Y212" si="1515">SUM(Y208:Y211)</f>
        <v>0</v>
      </c>
      <c r="Z212" s="156">
        <f t="shared" ref="Z212" si="1516">SUM(Z208:Z211)</f>
        <v>0</v>
      </c>
      <c r="AA212" s="156">
        <f t="shared" ref="AA212" si="1517">SUM(AA208:AA211)</f>
        <v>0</v>
      </c>
      <c r="AB212" s="156">
        <f t="shared" ref="AB212" si="1518">SUM(AB208:AB211)</f>
        <v>0</v>
      </c>
      <c r="AC212" s="156">
        <f t="shared" ref="AC212" si="1519">SUM(AC208:AC211)</f>
        <v>0</v>
      </c>
      <c r="AD212" s="156">
        <f t="shared" ref="AD212" si="1520">SUM(AD208:AD211)</f>
        <v>0</v>
      </c>
      <c r="AE212" s="156">
        <f t="shared" ref="AE212" si="1521">SUM(AE208:AE211)</f>
        <v>0</v>
      </c>
      <c r="AF212" s="156">
        <f t="shared" ref="AF212" si="1522">SUM(AF208:AF211)</f>
        <v>0</v>
      </c>
      <c r="AJ212" s="156">
        <f>SUM(AJ208:AJ211)</f>
        <v>0</v>
      </c>
      <c r="AK212" s="156">
        <f t="shared" ref="AK212" si="1523">SUM(AK208:AK211)</f>
        <v>0</v>
      </c>
      <c r="AL212" s="156">
        <f t="shared" ref="AL212" si="1524">SUM(AL208:AL211)</f>
        <v>0</v>
      </c>
      <c r="AM212" s="156">
        <f t="shared" ref="AM212" si="1525">SUM(AM208:AM211)</f>
        <v>0</v>
      </c>
      <c r="AN212" s="156">
        <f t="shared" ref="AN212" si="1526">SUM(AN208:AN211)</f>
        <v>0</v>
      </c>
      <c r="AO212" s="156">
        <f t="shared" ref="AO212" si="1527">SUM(AO208:AO211)</f>
        <v>0</v>
      </c>
      <c r="AP212" s="156">
        <f t="shared" ref="AP212" si="1528">SUM(AP208:AP211)</f>
        <v>0</v>
      </c>
      <c r="AQ212" s="156">
        <f t="shared" ref="AQ212" si="1529">SUM(AQ208:AQ211)</f>
        <v>0</v>
      </c>
      <c r="AR212" s="156">
        <f t="shared" ref="AR212" si="1530">SUM(AR208:AR211)</f>
        <v>0</v>
      </c>
      <c r="AS212" s="156">
        <f t="shared" ref="AS212" si="1531">SUM(AS208:AS211)</f>
        <v>0</v>
      </c>
      <c r="AT212" s="156">
        <f t="shared" ref="AT212" si="1532">SUM(AT208:AT211)</f>
        <v>0</v>
      </c>
      <c r="AU212" s="156">
        <f t="shared" ref="AU212" si="1533">SUM(AU208:AU211)</f>
        <v>0</v>
      </c>
      <c r="AY212" s="156">
        <f>SUM(AY208:AY211)</f>
        <v>0</v>
      </c>
      <c r="AZ212" s="156">
        <f t="shared" ref="AZ212" si="1534">SUM(AZ208:AZ211)</f>
        <v>0</v>
      </c>
      <c r="BA212" s="156">
        <f t="shared" ref="BA212" si="1535">SUM(BA208:BA211)</f>
        <v>0</v>
      </c>
      <c r="BB212" s="156">
        <f t="shared" ref="BB212" si="1536">SUM(BB208:BB211)</f>
        <v>0</v>
      </c>
      <c r="BC212" s="156">
        <f t="shared" ref="BC212" si="1537">SUM(BC208:BC211)</f>
        <v>0</v>
      </c>
      <c r="BD212" s="156">
        <f t="shared" ref="BD212" si="1538">SUM(BD208:BD211)</f>
        <v>0</v>
      </c>
      <c r="BE212" s="156">
        <f t="shared" ref="BE212" si="1539">SUM(BE208:BE211)</f>
        <v>0</v>
      </c>
      <c r="BF212" s="156">
        <f t="shared" ref="BF212" si="1540">SUM(BF208:BF211)</f>
        <v>0</v>
      </c>
      <c r="BG212" s="156">
        <f t="shared" ref="BG212" si="1541">SUM(BG208:BG211)</f>
        <v>0</v>
      </c>
      <c r="BH212" s="156">
        <f t="shared" ref="BH212" si="1542">SUM(BH208:BH211)</f>
        <v>0</v>
      </c>
      <c r="BI212" s="156">
        <f t="shared" ref="BI212" si="1543">SUM(BI208:BI211)</f>
        <v>0</v>
      </c>
      <c r="BJ212" s="156">
        <f t="shared" ref="BJ212" si="1544">SUM(BJ208:BJ211)</f>
        <v>0</v>
      </c>
      <c r="BN212" s="156">
        <f>SUM(BN208:BN211)</f>
        <v>0</v>
      </c>
      <c r="BO212" s="156">
        <f t="shared" ref="BO212" si="1545">SUM(BO208:BO211)</f>
        <v>0</v>
      </c>
      <c r="BP212" s="156">
        <f t="shared" ref="BP212" si="1546">SUM(BP208:BP211)</f>
        <v>0</v>
      </c>
      <c r="BQ212" s="156">
        <f t="shared" ref="BQ212" si="1547">SUM(BQ208:BQ211)</f>
        <v>0</v>
      </c>
      <c r="BR212" s="156">
        <f t="shared" ref="BR212" si="1548">SUM(BR208:BR211)</f>
        <v>0</v>
      </c>
      <c r="BS212" s="156">
        <f t="shared" ref="BS212" si="1549">SUM(BS208:BS211)</f>
        <v>0</v>
      </c>
      <c r="BT212" s="156">
        <f t="shared" ref="BT212" si="1550">SUM(BT208:BT211)</f>
        <v>0</v>
      </c>
      <c r="BU212" s="156">
        <f t="shared" ref="BU212" si="1551">SUM(BU208:BU211)</f>
        <v>0</v>
      </c>
      <c r="BV212" s="156">
        <f t="shared" ref="BV212" si="1552">SUM(BV208:BV211)</f>
        <v>0</v>
      </c>
      <c r="BW212" s="156">
        <f t="shared" ref="BW212" si="1553">SUM(BW208:BW211)</f>
        <v>0</v>
      </c>
      <c r="BX212" s="156">
        <f t="shared" ref="BX212" si="1554">SUM(BX208:BX211)</f>
        <v>0</v>
      </c>
      <c r="BY212" s="156">
        <f t="shared" ref="BY212" si="1555">SUM(BY208:BY211)</f>
        <v>0</v>
      </c>
      <c r="CC212" s="156">
        <f>SUM(CC208:CC211)</f>
        <v>0</v>
      </c>
      <c r="CD212" s="156">
        <f t="shared" ref="CD212" si="1556">SUM(CD208:CD211)</f>
        <v>0</v>
      </c>
      <c r="CE212" s="156">
        <f t="shared" ref="CE212" si="1557">SUM(CE208:CE211)</f>
        <v>0</v>
      </c>
      <c r="CF212" s="156">
        <f t="shared" ref="CF212" si="1558">SUM(CF208:CF211)</f>
        <v>0</v>
      </c>
      <c r="CG212" s="156">
        <f t="shared" ref="CG212" si="1559">SUM(CG208:CG211)</f>
        <v>0</v>
      </c>
      <c r="CH212" s="156">
        <f t="shared" ref="CH212" si="1560">SUM(CH208:CH211)</f>
        <v>0</v>
      </c>
      <c r="CI212" s="156">
        <f t="shared" ref="CI212" si="1561">SUM(CI208:CI211)</f>
        <v>0</v>
      </c>
      <c r="CJ212" s="156">
        <f t="shared" ref="CJ212" si="1562">SUM(CJ208:CJ211)</f>
        <v>0</v>
      </c>
      <c r="CK212" s="156">
        <f t="shared" ref="CK212" si="1563">SUM(CK208:CK211)</f>
        <v>0</v>
      </c>
      <c r="CL212" s="156">
        <f t="shared" ref="CL212" si="1564">SUM(CL208:CL211)</f>
        <v>0</v>
      </c>
      <c r="CM212" s="156">
        <f t="shared" ref="CM212" si="1565">SUM(CM208:CM211)</f>
        <v>0</v>
      </c>
      <c r="CN212" s="156">
        <f t="shared" ref="CN212" si="1566">SUM(CN208:CN211)</f>
        <v>0</v>
      </c>
    </row>
    <row r="213" spans="1:92" s="9" customFormat="1" ht="15" x14ac:dyDescent="0.3">
      <c r="C213" s="203"/>
      <c r="D213" s="203"/>
      <c r="F213" s="157"/>
      <c r="G213" s="157"/>
      <c r="H213" s="157"/>
      <c r="I213" s="157"/>
      <c r="J213" s="157"/>
      <c r="K213" s="157"/>
      <c r="L213" s="157"/>
      <c r="M213" s="157"/>
      <c r="N213" s="157"/>
      <c r="O213" s="157"/>
      <c r="P213" s="157"/>
      <c r="Q213" s="157"/>
      <c r="R213" s="157"/>
      <c r="S213" s="157"/>
      <c r="T213" s="157"/>
      <c r="U213" s="157"/>
      <c r="V213" s="157"/>
      <c r="W213" s="157"/>
      <c r="X213" s="157"/>
      <c r="Y213" s="157"/>
      <c r="Z213" s="157"/>
      <c r="AA213" s="157"/>
      <c r="AB213" s="157"/>
      <c r="AC213" s="157"/>
      <c r="AD213" s="157"/>
      <c r="AE213" s="157"/>
      <c r="AF213" s="157"/>
      <c r="AJ213" s="157"/>
      <c r="AK213" s="157"/>
      <c r="AL213" s="157"/>
      <c r="AM213" s="157"/>
      <c r="AN213" s="157"/>
      <c r="AO213" s="157"/>
      <c r="AP213" s="157"/>
      <c r="AQ213" s="157"/>
      <c r="AR213" s="157"/>
      <c r="AS213" s="157"/>
      <c r="AT213" s="157"/>
      <c r="AU213" s="157"/>
      <c r="AY213" s="157"/>
      <c r="AZ213" s="157"/>
      <c r="BA213" s="157"/>
      <c r="BB213" s="157"/>
      <c r="BC213" s="157"/>
      <c r="BD213" s="157"/>
      <c r="BE213" s="157"/>
      <c r="BF213" s="157"/>
      <c r="BG213" s="157"/>
      <c r="BH213" s="157"/>
      <c r="BI213" s="157"/>
      <c r="BJ213" s="157"/>
      <c r="BN213" s="157"/>
      <c r="BO213" s="157"/>
      <c r="BP213" s="157"/>
      <c r="BQ213" s="157"/>
      <c r="BR213" s="157"/>
      <c r="BS213" s="157"/>
      <c r="BT213" s="157"/>
      <c r="BU213" s="157"/>
      <c r="BV213" s="157"/>
      <c r="BW213" s="157"/>
      <c r="BX213" s="157"/>
      <c r="BY213" s="157"/>
      <c r="CC213" s="157"/>
      <c r="CD213" s="157"/>
      <c r="CE213" s="157"/>
      <c r="CF213" s="157"/>
      <c r="CG213" s="157"/>
      <c r="CH213" s="157"/>
      <c r="CI213" s="157"/>
      <c r="CJ213" s="157"/>
      <c r="CK213" s="157"/>
      <c r="CL213" s="157"/>
      <c r="CM213" s="157"/>
      <c r="CN213" s="157"/>
    </row>
    <row r="214" spans="1:92" s="16" customFormat="1" x14ac:dyDescent="0.35">
      <c r="A214" s="16" t="s">
        <v>61</v>
      </c>
      <c r="C214" s="221">
        <v>0.01</v>
      </c>
      <c r="D214" s="221">
        <v>0.01</v>
      </c>
      <c r="F214" s="166">
        <v>0.02</v>
      </c>
      <c r="G214" s="166">
        <f t="shared" ref="G214:Q214" si="1567">F214</f>
        <v>0.02</v>
      </c>
      <c r="H214" s="166">
        <f t="shared" si="1567"/>
        <v>0.02</v>
      </c>
      <c r="I214" s="166">
        <f t="shared" si="1567"/>
        <v>0.02</v>
      </c>
      <c r="J214" s="166">
        <f t="shared" si="1567"/>
        <v>0.02</v>
      </c>
      <c r="K214" s="166">
        <f t="shared" si="1567"/>
        <v>0.02</v>
      </c>
      <c r="L214" s="166">
        <f t="shared" si="1567"/>
        <v>0.02</v>
      </c>
      <c r="M214" s="166">
        <f t="shared" si="1567"/>
        <v>0.02</v>
      </c>
      <c r="N214" s="166">
        <f t="shared" si="1567"/>
        <v>0.02</v>
      </c>
      <c r="O214" s="166">
        <f t="shared" si="1567"/>
        <v>0.02</v>
      </c>
      <c r="P214" s="166">
        <f t="shared" si="1567"/>
        <v>0.02</v>
      </c>
      <c r="Q214" s="166">
        <f t="shared" si="1567"/>
        <v>0.02</v>
      </c>
      <c r="R214" s="166"/>
      <c r="S214" s="166"/>
      <c r="T214" s="166"/>
      <c r="U214" s="166">
        <v>0.02</v>
      </c>
      <c r="V214" s="166">
        <f t="shared" ref="V214" si="1568">U214</f>
        <v>0.02</v>
      </c>
      <c r="W214" s="166">
        <f t="shared" ref="W214" si="1569">V214</f>
        <v>0.02</v>
      </c>
      <c r="X214" s="166">
        <f t="shared" ref="X214" si="1570">W214</f>
        <v>0.02</v>
      </c>
      <c r="Y214" s="166">
        <f t="shared" ref="Y214" si="1571">X214</f>
        <v>0.02</v>
      </c>
      <c r="Z214" s="166">
        <f t="shared" ref="Z214" si="1572">Y214</f>
        <v>0.02</v>
      </c>
      <c r="AA214" s="166">
        <f t="shared" ref="AA214" si="1573">Z214</f>
        <v>0.02</v>
      </c>
      <c r="AB214" s="166">
        <f t="shared" ref="AB214" si="1574">AA214</f>
        <v>0.02</v>
      </c>
      <c r="AC214" s="166">
        <f t="shared" ref="AC214" si="1575">AB214</f>
        <v>0.02</v>
      </c>
      <c r="AD214" s="166">
        <f t="shared" ref="AD214" si="1576">AC214</f>
        <v>0.02</v>
      </c>
      <c r="AE214" s="166">
        <f t="shared" ref="AE214" si="1577">AD214</f>
        <v>0.02</v>
      </c>
      <c r="AF214" s="166">
        <f t="shared" ref="AF214" si="1578">AE214</f>
        <v>0.02</v>
      </c>
      <c r="AJ214" s="166">
        <v>0.02</v>
      </c>
      <c r="AK214" s="166">
        <f t="shared" ref="AK214" si="1579">AJ214</f>
        <v>0.02</v>
      </c>
      <c r="AL214" s="166">
        <f t="shared" ref="AL214" si="1580">AK214</f>
        <v>0.02</v>
      </c>
      <c r="AM214" s="166">
        <f t="shared" ref="AM214" si="1581">AL214</f>
        <v>0.02</v>
      </c>
      <c r="AN214" s="166">
        <f t="shared" ref="AN214" si="1582">AM214</f>
        <v>0.02</v>
      </c>
      <c r="AO214" s="166">
        <f t="shared" ref="AO214" si="1583">AN214</f>
        <v>0.02</v>
      </c>
      <c r="AP214" s="166">
        <f t="shared" ref="AP214" si="1584">AO214</f>
        <v>0.02</v>
      </c>
      <c r="AQ214" s="166">
        <f t="shared" ref="AQ214" si="1585">AP214</f>
        <v>0.02</v>
      </c>
      <c r="AR214" s="166">
        <f t="shared" ref="AR214" si="1586">AQ214</f>
        <v>0.02</v>
      </c>
      <c r="AS214" s="166">
        <f t="shared" ref="AS214" si="1587">AR214</f>
        <v>0.02</v>
      </c>
      <c r="AT214" s="166">
        <f t="shared" ref="AT214" si="1588">AS214</f>
        <v>0.02</v>
      </c>
      <c r="AU214" s="166">
        <f t="shared" ref="AU214" si="1589">AT214</f>
        <v>0.02</v>
      </c>
      <c r="AY214" s="166">
        <v>0.02</v>
      </c>
      <c r="AZ214" s="166">
        <f t="shared" ref="AZ214" si="1590">AY214</f>
        <v>0.02</v>
      </c>
      <c r="BA214" s="166">
        <f t="shared" ref="BA214" si="1591">AZ214</f>
        <v>0.02</v>
      </c>
      <c r="BB214" s="166">
        <f t="shared" ref="BB214" si="1592">BA214</f>
        <v>0.02</v>
      </c>
      <c r="BC214" s="166">
        <f t="shared" ref="BC214" si="1593">BB214</f>
        <v>0.02</v>
      </c>
      <c r="BD214" s="166">
        <f t="shared" ref="BD214" si="1594">BC214</f>
        <v>0.02</v>
      </c>
      <c r="BE214" s="166">
        <f t="shared" ref="BE214" si="1595">BD214</f>
        <v>0.02</v>
      </c>
      <c r="BF214" s="166">
        <f t="shared" ref="BF214" si="1596">BE214</f>
        <v>0.02</v>
      </c>
      <c r="BG214" s="166">
        <f t="shared" ref="BG214" si="1597">BF214</f>
        <v>0.02</v>
      </c>
      <c r="BH214" s="166">
        <f t="shared" ref="BH214" si="1598">BG214</f>
        <v>0.02</v>
      </c>
      <c r="BI214" s="166">
        <f t="shared" ref="BI214" si="1599">BH214</f>
        <v>0.02</v>
      </c>
      <c r="BJ214" s="166">
        <f t="shared" ref="BJ214" si="1600">BI214</f>
        <v>0.02</v>
      </c>
      <c r="BN214" s="166">
        <v>0.02</v>
      </c>
      <c r="BO214" s="166">
        <f t="shared" ref="BO214" si="1601">BN214</f>
        <v>0.02</v>
      </c>
      <c r="BP214" s="166">
        <f t="shared" ref="BP214" si="1602">BO214</f>
        <v>0.02</v>
      </c>
      <c r="BQ214" s="166">
        <f t="shared" ref="BQ214" si="1603">BP214</f>
        <v>0.02</v>
      </c>
      <c r="BR214" s="166">
        <f t="shared" ref="BR214" si="1604">BQ214</f>
        <v>0.02</v>
      </c>
      <c r="BS214" s="166">
        <f t="shared" ref="BS214" si="1605">BR214</f>
        <v>0.02</v>
      </c>
      <c r="BT214" s="166">
        <f t="shared" ref="BT214" si="1606">BS214</f>
        <v>0.02</v>
      </c>
      <c r="BU214" s="166">
        <f t="shared" ref="BU214" si="1607">BT214</f>
        <v>0.02</v>
      </c>
      <c r="BV214" s="166">
        <f t="shared" ref="BV214" si="1608">BU214</f>
        <v>0.02</v>
      </c>
      <c r="BW214" s="166">
        <f t="shared" ref="BW214" si="1609">BV214</f>
        <v>0.02</v>
      </c>
      <c r="BX214" s="166">
        <f t="shared" ref="BX214" si="1610">BW214</f>
        <v>0.02</v>
      </c>
      <c r="BY214" s="166">
        <f t="shared" ref="BY214" si="1611">BX214</f>
        <v>0.02</v>
      </c>
      <c r="CC214" s="166">
        <v>0.02</v>
      </c>
      <c r="CD214" s="166">
        <f t="shared" ref="CD214" si="1612">CC214</f>
        <v>0.02</v>
      </c>
      <c r="CE214" s="166">
        <f t="shared" ref="CE214" si="1613">CD214</f>
        <v>0.02</v>
      </c>
      <c r="CF214" s="166">
        <f t="shared" ref="CF214" si="1614">CE214</f>
        <v>0.02</v>
      </c>
      <c r="CG214" s="166">
        <f t="shared" ref="CG214" si="1615">CF214</f>
        <v>0.02</v>
      </c>
      <c r="CH214" s="166">
        <f t="shared" ref="CH214" si="1616">CG214</f>
        <v>0.02</v>
      </c>
      <c r="CI214" s="166">
        <f t="shared" ref="CI214" si="1617">CH214</f>
        <v>0.02</v>
      </c>
      <c r="CJ214" s="166">
        <f t="shared" ref="CJ214" si="1618">CI214</f>
        <v>0.02</v>
      </c>
      <c r="CK214" s="166">
        <f t="shared" ref="CK214" si="1619">CJ214</f>
        <v>0.02</v>
      </c>
      <c r="CL214" s="166">
        <f t="shared" ref="CL214" si="1620">CK214</f>
        <v>0.02</v>
      </c>
      <c r="CM214" s="166">
        <f t="shared" ref="CM214" si="1621">CL214</f>
        <v>0.02</v>
      </c>
      <c r="CN214" s="166">
        <f t="shared" ref="CN214" si="1622">CM214</f>
        <v>0.02</v>
      </c>
    </row>
    <row r="215" spans="1:92" s="8" customFormat="1" x14ac:dyDescent="0.35">
      <c r="C215" s="17"/>
      <c r="D215" s="17"/>
      <c r="F215" s="136"/>
      <c r="G215" s="136"/>
      <c r="H215" s="136"/>
      <c r="I215" s="136"/>
      <c r="J215" s="136"/>
      <c r="K215" s="136"/>
      <c r="L215" s="136"/>
      <c r="M215" s="136"/>
      <c r="N215" s="136"/>
      <c r="O215" s="136"/>
      <c r="P215" s="136"/>
      <c r="Q215" s="136"/>
      <c r="R215" s="136"/>
      <c r="S215" s="136"/>
      <c r="T215" s="136"/>
      <c r="U215" s="136"/>
      <c r="V215" s="136"/>
      <c r="W215" s="136"/>
      <c r="X215" s="136"/>
      <c r="Y215" s="136"/>
      <c r="Z215" s="136"/>
      <c r="AA215" s="136"/>
      <c r="AB215" s="136"/>
      <c r="AC215" s="136"/>
      <c r="AD215" s="136"/>
      <c r="AE215" s="136"/>
      <c r="AF215" s="136"/>
      <c r="AJ215" s="136"/>
      <c r="AK215" s="136"/>
      <c r="AL215" s="136"/>
      <c r="AM215" s="136"/>
      <c r="AN215" s="136"/>
      <c r="AO215" s="136"/>
      <c r="AP215" s="136"/>
      <c r="AQ215" s="136"/>
      <c r="AR215" s="136"/>
      <c r="AS215" s="136"/>
      <c r="AT215" s="136"/>
      <c r="AU215" s="136"/>
      <c r="AY215" s="136"/>
      <c r="AZ215" s="136"/>
      <c r="BA215" s="136"/>
      <c r="BB215" s="136"/>
      <c r="BC215" s="136"/>
      <c r="BD215" s="136"/>
      <c r="BE215" s="136"/>
      <c r="BF215" s="136"/>
      <c r="BG215" s="136"/>
      <c r="BH215" s="136"/>
      <c r="BI215" s="136"/>
      <c r="BJ215" s="136"/>
      <c r="BN215" s="136"/>
      <c r="BO215" s="136"/>
      <c r="BP215" s="136"/>
      <c r="BQ215" s="136"/>
      <c r="BR215" s="136"/>
      <c r="BS215" s="136"/>
      <c r="BT215" s="136"/>
      <c r="BU215" s="136"/>
      <c r="BV215" s="136"/>
      <c r="BW215" s="136"/>
      <c r="BX215" s="136"/>
      <c r="BY215" s="136"/>
      <c r="CC215" s="136"/>
      <c r="CD215" s="136"/>
      <c r="CE215" s="136"/>
      <c r="CF215" s="136"/>
      <c r="CG215" s="136"/>
      <c r="CH215" s="136"/>
      <c r="CI215" s="136"/>
      <c r="CJ215" s="136"/>
      <c r="CK215" s="136"/>
      <c r="CL215" s="136"/>
      <c r="CM215" s="136"/>
      <c r="CN215" s="136"/>
    </row>
    <row r="216" spans="1:92" s="15" customFormat="1" thickBot="1" x14ac:dyDescent="0.35">
      <c r="A216" s="15" t="s">
        <v>62</v>
      </c>
      <c r="C216" s="156">
        <f>AVERAGE(C208,C212)*C214</f>
        <v>20000</v>
      </c>
      <c r="D216" s="156">
        <f>AVERAGE(D208,D212)*D214</f>
        <v>10000</v>
      </c>
      <c r="F216" s="156">
        <f>AVERAGE(F208,F212)*F214/12</f>
        <v>1666.6666666666667</v>
      </c>
      <c r="G216" s="156">
        <f t="shared" ref="G216:Q216" si="1623">AVERAGE(G208,G212)*G214/12</f>
        <v>1666.6666666666667</v>
      </c>
      <c r="H216" s="156">
        <f t="shared" si="1623"/>
        <v>1666.6666666666667</v>
      </c>
      <c r="I216" s="156">
        <f t="shared" si="1623"/>
        <v>1666.6666666666667</v>
      </c>
      <c r="J216" s="156">
        <f t="shared" si="1623"/>
        <v>1666.6666666666667</v>
      </c>
      <c r="K216" s="156">
        <f t="shared" si="1623"/>
        <v>1666.6666666666667</v>
      </c>
      <c r="L216" s="156">
        <f t="shared" si="1623"/>
        <v>1250</v>
      </c>
      <c r="M216" s="156">
        <f t="shared" si="1623"/>
        <v>833.33333333333337</v>
      </c>
      <c r="N216" s="156">
        <f t="shared" si="1623"/>
        <v>833.33333333333337</v>
      </c>
      <c r="O216" s="156">
        <f t="shared" si="1623"/>
        <v>833.33333333333337</v>
      </c>
      <c r="P216" s="156">
        <f t="shared" si="1623"/>
        <v>833.33333333333337</v>
      </c>
      <c r="Q216" s="156">
        <f t="shared" si="1623"/>
        <v>416.66666666666669</v>
      </c>
      <c r="R216" s="156"/>
      <c r="S216" s="156"/>
      <c r="T216" s="156"/>
      <c r="U216" s="156">
        <f>AVERAGE(U208,U212)*U214/12</f>
        <v>0</v>
      </c>
      <c r="V216" s="156">
        <f t="shared" ref="V216:AF216" si="1624">AVERAGE(V208,V212)*V214/12</f>
        <v>0</v>
      </c>
      <c r="W216" s="156">
        <f t="shared" si="1624"/>
        <v>0</v>
      </c>
      <c r="X216" s="156">
        <f t="shared" si="1624"/>
        <v>0</v>
      </c>
      <c r="Y216" s="156">
        <f t="shared" si="1624"/>
        <v>0</v>
      </c>
      <c r="Z216" s="156">
        <f t="shared" si="1624"/>
        <v>0</v>
      </c>
      <c r="AA216" s="156">
        <f t="shared" si="1624"/>
        <v>0</v>
      </c>
      <c r="AB216" s="156">
        <f t="shared" si="1624"/>
        <v>0</v>
      </c>
      <c r="AC216" s="156">
        <f t="shared" si="1624"/>
        <v>0</v>
      </c>
      <c r="AD216" s="156">
        <f t="shared" si="1624"/>
        <v>0</v>
      </c>
      <c r="AE216" s="156">
        <f t="shared" si="1624"/>
        <v>0</v>
      </c>
      <c r="AF216" s="156">
        <f t="shared" si="1624"/>
        <v>0</v>
      </c>
      <c r="AJ216" s="156">
        <f>AVERAGE(AJ208,AJ212)*AJ214/12</f>
        <v>0</v>
      </c>
      <c r="AK216" s="156">
        <f t="shared" ref="AK216:AU216" si="1625">AVERAGE(AK208,AK212)*AK214/12</f>
        <v>0</v>
      </c>
      <c r="AL216" s="156">
        <f t="shared" si="1625"/>
        <v>0</v>
      </c>
      <c r="AM216" s="156">
        <f t="shared" si="1625"/>
        <v>0</v>
      </c>
      <c r="AN216" s="156">
        <f t="shared" si="1625"/>
        <v>0</v>
      </c>
      <c r="AO216" s="156">
        <f t="shared" si="1625"/>
        <v>0</v>
      </c>
      <c r="AP216" s="156">
        <f t="shared" si="1625"/>
        <v>0</v>
      </c>
      <c r="AQ216" s="156">
        <f t="shared" si="1625"/>
        <v>0</v>
      </c>
      <c r="AR216" s="156">
        <f t="shared" si="1625"/>
        <v>0</v>
      </c>
      <c r="AS216" s="156">
        <f t="shared" si="1625"/>
        <v>0</v>
      </c>
      <c r="AT216" s="156">
        <f t="shared" si="1625"/>
        <v>0</v>
      </c>
      <c r="AU216" s="156">
        <f t="shared" si="1625"/>
        <v>0</v>
      </c>
      <c r="AY216" s="156">
        <f>AVERAGE(AY208,AY212)*AY214/12</f>
        <v>0</v>
      </c>
      <c r="AZ216" s="156">
        <f t="shared" ref="AZ216:BJ216" si="1626">AVERAGE(AZ208,AZ212)*AZ214/12</f>
        <v>0</v>
      </c>
      <c r="BA216" s="156">
        <f t="shared" si="1626"/>
        <v>0</v>
      </c>
      <c r="BB216" s="156">
        <f t="shared" si="1626"/>
        <v>0</v>
      </c>
      <c r="BC216" s="156">
        <f t="shared" si="1626"/>
        <v>0</v>
      </c>
      <c r="BD216" s="156">
        <f t="shared" si="1626"/>
        <v>0</v>
      </c>
      <c r="BE216" s="156">
        <f t="shared" si="1626"/>
        <v>0</v>
      </c>
      <c r="BF216" s="156">
        <f t="shared" si="1626"/>
        <v>0</v>
      </c>
      <c r="BG216" s="156">
        <f t="shared" si="1626"/>
        <v>0</v>
      </c>
      <c r="BH216" s="156">
        <f t="shared" si="1626"/>
        <v>0</v>
      </c>
      <c r="BI216" s="156">
        <f t="shared" si="1626"/>
        <v>0</v>
      </c>
      <c r="BJ216" s="156">
        <f t="shared" si="1626"/>
        <v>0</v>
      </c>
      <c r="BN216" s="156">
        <f>AVERAGE(BN208,BN212)*BN214/12</f>
        <v>0</v>
      </c>
      <c r="BO216" s="156">
        <f t="shared" ref="BO216:BY216" si="1627">AVERAGE(BO208,BO212)*BO214/12</f>
        <v>0</v>
      </c>
      <c r="BP216" s="156">
        <f t="shared" si="1627"/>
        <v>0</v>
      </c>
      <c r="BQ216" s="156">
        <f t="shared" si="1627"/>
        <v>0</v>
      </c>
      <c r="BR216" s="156">
        <f t="shared" si="1627"/>
        <v>0</v>
      </c>
      <c r="BS216" s="156">
        <f t="shared" si="1627"/>
        <v>0</v>
      </c>
      <c r="BT216" s="156">
        <f t="shared" si="1627"/>
        <v>0</v>
      </c>
      <c r="BU216" s="156">
        <f t="shared" si="1627"/>
        <v>0</v>
      </c>
      <c r="BV216" s="156">
        <f t="shared" si="1627"/>
        <v>0</v>
      </c>
      <c r="BW216" s="156">
        <f t="shared" si="1627"/>
        <v>0</v>
      </c>
      <c r="BX216" s="156">
        <f t="shared" si="1627"/>
        <v>0</v>
      </c>
      <c r="BY216" s="156">
        <f t="shared" si="1627"/>
        <v>0</v>
      </c>
      <c r="CC216" s="156">
        <f>AVERAGE(CC208,CC212)*CC214/12</f>
        <v>0</v>
      </c>
      <c r="CD216" s="156">
        <f t="shared" ref="CD216:CN216" si="1628">AVERAGE(CD208,CD212)*CD214/12</f>
        <v>0</v>
      </c>
      <c r="CE216" s="156">
        <f t="shared" si="1628"/>
        <v>0</v>
      </c>
      <c r="CF216" s="156">
        <f t="shared" si="1628"/>
        <v>0</v>
      </c>
      <c r="CG216" s="156">
        <f t="shared" si="1628"/>
        <v>0</v>
      </c>
      <c r="CH216" s="156">
        <f t="shared" si="1628"/>
        <v>0</v>
      </c>
      <c r="CI216" s="156">
        <f t="shared" si="1628"/>
        <v>0</v>
      </c>
      <c r="CJ216" s="156">
        <f t="shared" si="1628"/>
        <v>0</v>
      </c>
      <c r="CK216" s="156">
        <f t="shared" si="1628"/>
        <v>0</v>
      </c>
      <c r="CL216" s="156">
        <f t="shared" si="1628"/>
        <v>0</v>
      </c>
      <c r="CM216" s="156">
        <f t="shared" si="1628"/>
        <v>0</v>
      </c>
      <c r="CN216" s="156">
        <f t="shared" si="1628"/>
        <v>0</v>
      </c>
    </row>
    <row r="217" spans="1:92" s="9" customFormat="1" ht="15" x14ac:dyDescent="0.3">
      <c r="C217" s="203"/>
      <c r="D217" s="203"/>
      <c r="F217" s="157"/>
      <c r="G217" s="157"/>
      <c r="H217" s="157"/>
      <c r="I217" s="157"/>
      <c r="J217" s="157"/>
      <c r="K217" s="157"/>
      <c r="L217" s="157"/>
      <c r="M217" s="157"/>
      <c r="N217" s="157"/>
      <c r="O217" s="157"/>
      <c r="P217" s="157"/>
      <c r="Q217" s="157"/>
      <c r="R217" s="157"/>
      <c r="S217" s="157"/>
      <c r="T217" s="157"/>
      <c r="U217" s="157"/>
      <c r="V217" s="157"/>
      <c r="W217" s="157"/>
      <c r="X217" s="157"/>
      <c r="Y217" s="157"/>
      <c r="Z217" s="157"/>
      <c r="AA217" s="157"/>
      <c r="AB217" s="157"/>
      <c r="AC217" s="157"/>
      <c r="AD217" s="157"/>
      <c r="AE217" s="157"/>
      <c r="AF217" s="157"/>
      <c r="AJ217" s="157"/>
      <c r="AK217" s="157"/>
      <c r="AL217" s="157"/>
      <c r="AM217" s="157"/>
      <c r="AN217" s="157"/>
      <c r="AO217" s="157"/>
      <c r="AP217" s="157"/>
      <c r="AQ217" s="157"/>
      <c r="AR217" s="157"/>
      <c r="AS217" s="157"/>
      <c r="AT217" s="157"/>
      <c r="AU217" s="157"/>
      <c r="AY217" s="157"/>
      <c r="AZ217" s="157"/>
      <c r="BA217" s="157"/>
      <c r="BB217" s="157"/>
      <c r="BC217" s="157"/>
      <c r="BD217" s="157"/>
      <c r="BE217" s="157"/>
      <c r="BF217" s="157"/>
      <c r="BG217" s="157"/>
      <c r="BH217" s="157"/>
      <c r="BI217" s="157"/>
      <c r="BJ217" s="157"/>
      <c r="BN217" s="157"/>
      <c r="BO217" s="157"/>
      <c r="BP217" s="157"/>
      <c r="BQ217" s="157"/>
      <c r="BR217" s="157"/>
      <c r="BS217" s="157"/>
      <c r="BT217" s="157"/>
      <c r="BU217" s="157"/>
      <c r="BV217" s="157"/>
      <c r="BW217" s="157"/>
      <c r="BX217" s="157"/>
      <c r="BY217" s="157"/>
      <c r="CC217" s="157"/>
      <c r="CD217" s="157"/>
      <c r="CE217" s="157"/>
      <c r="CF217" s="157"/>
      <c r="CG217" s="157"/>
      <c r="CH217" s="157"/>
      <c r="CI217" s="157"/>
      <c r="CJ217" s="157"/>
      <c r="CK217" s="157"/>
      <c r="CL217" s="157"/>
      <c r="CM217" s="157"/>
      <c r="CN217" s="157"/>
    </row>
    <row r="218" spans="1:92" s="9" customFormat="1" ht="15" x14ac:dyDescent="0.3">
      <c r="C218" s="157"/>
      <c r="D218" s="157"/>
      <c r="F218" s="157"/>
      <c r="G218" s="157"/>
      <c r="H218" s="157"/>
      <c r="I218" s="157"/>
      <c r="J218" s="157"/>
      <c r="K218" s="157"/>
      <c r="L218" s="157"/>
      <c r="M218" s="157"/>
      <c r="N218" s="157"/>
      <c r="O218" s="157"/>
      <c r="P218" s="157"/>
      <c r="Q218" s="157"/>
      <c r="R218" s="157"/>
      <c r="S218" s="157"/>
      <c r="T218" s="157"/>
      <c r="U218" s="157"/>
      <c r="V218" s="157"/>
      <c r="W218" s="157"/>
      <c r="X218" s="157"/>
      <c r="Y218" s="157"/>
      <c r="Z218" s="157"/>
      <c r="AA218" s="157"/>
      <c r="AB218" s="157"/>
      <c r="AC218" s="157"/>
      <c r="AD218" s="157"/>
      <c r="AE218" s="157"/>
      <c r="AF218" s="157"/>
      <c r="AJ218" s="157"/>
      <c r="AK218" s="157"/>
      <c r="AL218" s="157"/>
      <c r="AM218" s="157"/>
      <c r="AN218" s="157"/>
      <c r="AO218" s="157"/>
      <c r="AP218" s="157"/>
      <c r="AQ218" s="157"/>
      <c r="AR218" s="157"/>
      <c r="AS218" s="157"/>
      <c r="AT218" s="157"/>
      <c r="AU218" s="157"/>
      <c r="AY218" s="157"/>
      <c r="AZ218" s="157"/>
      <c r="BA218" s="157"/>
      <c r="BB218" s="157"/>
      <c r="BC218" s="157"/>
      <c r="BD218" s="157"/>
      <c r="BE218" s="157"/>
      <c r="BF218" s="157"/>
      <c r="BG218" s="157"/>
      <c r="BH218" s="157"/>
      <c r="BI218" s="157"/>
      <c r="BJ218" s="157"/>
      <c r="BN218" s="157"/>
      <c r="BO218" s="157"/>
      <c r="BP218" s="157"/>
      <c r="BQ218" s="157"/>
      <c r="BR218" s="157"/>
      <c r="BS218" s="157"/>
      <c r="BT218" s="157"/>
      <c r="BU218" s="157"/>
      <c r="BV218" s="157"/>
      <c r="BW218" s="157"/>
      <c r="BX218" s="157"/>
      <c r="BY218" s="157"/>
      <c r="CC218" s="157"/>
      <c r="CD218" s="157"/>
      <c r="CE218" s="157"/>
      <c r="CF218" s="157"/>
      <c r="CG218" s="157"/>
      <c r="CH218" s="157"/>
      <c r="CI218" s="157"/>
      <c r="CJ218" s="157"/>
      <c r="CK218" s="157"/>
      <c r="CL218" s="157"/>
      <c r="CM218" s="157"/>
      <c r="CN218" s="157"/>
    </row>
    <row r="219" spans="1:92" s="15" customFormat="1" thickBot="1" x14ac:dyDescent="0.35">
      <c r="A219" s="15" t="s">
        <v>192</v>
      </c>
      <c r="C219" s="156">
        <f>C216+C190+C125+C204</f>
        <v>252500</v>
      </c>
      <c r="D219" s="156">
        <f>D216+D190+D125+D204</f>
        <v>172588.5625</v>
      </c>
      <c r="F219" s="156">
        <f t="shared" ref="F219:Q219" si="1629">F216+F190+F125+F204</f>
        <v>32131.959288194448</v>
      </c>
      <c r="G219" s="156">
        <f t="shared" si="1629"/>
        <v>37374.386197916669</v>
      </c>
      <c r="H219" s="156">
        <f t="shared" si="1629"/>
        <v>37680.879774305555</v>
      </c>
      <c r="I219" s="156">
        <f t="shared" si="1629"/>
        <v>36704.498350694448</v>
      </c>
      <c r="J219" s="156">
        <f t="shared" si="1629"/>
        <v>38607.366927083342</v>
      </c>
      <c r="K219" s="156">
        <f t="shared" si="1629"/>
        <v>38974.906336805558</v>
      </c>
      <c r="L219" s="156">
        <f t="shared" si="1629"/>
        <v>35787.479079861121</v>
      </c>
      <c r="M219" s="156">
        <f t="shared" si="1629"/>
        <v>31305.218489583334</v>
      </c>
      <c r="N219" s="156">
        <f t="shared" si="1629"/>
        <v>28372.349565972228</v>
      </c>
      <c r="O219" s="156">
        <f t="shared" si="1629"/>
        <v>26363.480642361112</v>
      </c>
      <c r="P219" s="156">
        <f t="shared" si="1629"/>
        <v>22322.842968749999</v>
      </c>
      <c r="Q219" s="156">
        <f t="shared" si="1629"/>
        <v>18048.917584894243</v>
      </c>
      <c r="R219" s="156"/>
      <c r="S219" s="156"/>
      <c r="T219" s="156"/>
      <c r="U219" s="156">
        <f t="shared" ref="U219:AF219" si="1630">U216+U190+U125+U204</f>
        <v>4423.2840061162087</v>
      </c>
      <c r="V219" s="156">
        <f t="shared" si="1630"/>
        <v>11647.945581039756</v>
      </c>
      <c r="W219" s="156">
        <f t="shared" si="1630"/>
        <v>13497.09755351682</v>
      </c>
      <c r="X219" s="156">
        <f t="shared" si="1630"/>
        <v>13948.033470948014</v>
      </c>
      <c r="Y219" s="156">
        <f t="shared" si="1630"/>
        <v>17537.087737003061</v>
      </c>
      <c r="Z219" s="156">
        <f t="shared" si="1630"/>
        <v>19498.186911314988</v>
      </c>
      <c r="AA219" s="156">
        <f t="shared" si="1630"/>
        <v>18038.827003058108</v>
      </c>
      <c r="AB219" s="156">
        <f t="shared" si="1630"/>
        <v>15122.804709480124</v>
      </c>
      <c r="AC219" s="156">
        <f t="shared" si="1630"/>
        <v>13441.348746177371</v>
      </c>
      <c r="AD219" s="156">
        <f t="shared" si="1630"/>
        <v>12766.968012232419</v>
      </c>
      <c r="AE219" s="156">
        <f t="shared" si="1630"/>
        <v>9878.1457415902169</v>
      </c>
      <c r="AF219" s="156">
        <f t="shared" si="1630"/>
        <v>7151.0624503058107</v>
      </c>
      <c r="AJ219" s="156">
        <f t="shared" ref="AJ219:AU219" si="1631">AJ216+AJ190+AJ125+AJ204</f>
        <v>4667.3648730886862</v>
      </c>
      <c r="AK219" s="156">
        <f t="shared" si="1631"/>
        <v>12276.176193425081</v>
      </c>
      <c r="AL219" s="156">
        <f t="shared" si="1631"/>
        <v>14217.785764525994</v>
      </c>
      <c r="AM219" s="156">
        <f t="shared" si="1631"/>
        <v>14691.268477828746</v>
      </c>
      <c r="AN219" s="156">
        <f t="shared" si="1631"/>
        <v>18459.775457186548</v>
      </c>
      <c r="AO219" s="156">
        <f t="shared" si="1631"/>
        <v>20518.929590214073</v>
      </c>
      <c r="AP219" s="156">
        <f t="shared" si="1631"/>
        <v>18986.601686544345</v>
      </c>
      <c r="AQ219" s="156">
        <f t="shared" si="1631"/>
        <v>15924.778278287466</v>
      </c>
      <c r="AR219" s="156">
        <f t="shared" si="1631"/>
        <v>14159.249516819576</v>
      </c>
      <c r="AS219" s="156">
        <f t="shared" si="1631"/>
        <v>13451.149746177374</v>
      </c>
      <c r="AT219" s="156">
        <f t="shared" si="1631"/>
        <v>10417.886362003061</v>
      </c>
      <c r="AU219" s="156">
        <f t="shared" si="1631"/>
        <v>7554.4489061544364</v>
      </c>
      <c r="AY219" s="156">
        <f t="shared" ref="AY219:BJ219" si="1632">AY216+AY190+AY125+AY204</f>
        <v>4923.6497834097872</v>
      </c>
      <c r="AZ219" s="156">
        <f t="shared" si="1632"/>
        <v>12935.818336429664</v>
      </c>
      <c r="BA219" s="156">
        <f t="shared" si="1632"/>
        <v>14974.508386085625</v>
      </c>
      <c r="BB219" s="156">
        <f t="shared" si="1632"/>
        <v>15471.665235053521</v>
      </c>
      <c r="BC219" s="156">
        <f t="shared" si="1632"/>
        <v>19428.597563379211</v>
      </c>
      <c r="BD219" s="156">
        <f t="shared" si="1632"/>
        <v>21590.70940305811</v>
      </c>
      <c r="BE219" s="156">
        <f t="shared" si="1632"/>
        <v>19981.7651042049</v>
      </c>
      <c r="BF219" s="156">
        <f t="shared" si="1632"/>
        <v>16766.850525535174</v>
      </c>
      <c r="BG219" s="156">
        <f t="shared" si="1632"/>
        <v>14913.045325993888</v>
      </c>
      <c r="BH219" s="156">
        <f t="shared" si="1632"/>
        <v>14169.540566819574</v>
      </c>
      <c r="BI219" s="156">
        <f t="shared" si="1632"/>
        <v>10984.614013436547</v>
      </c>
      <c r="BJ219" s="156">
        <f t="shared" si="1632"/>
        <v>7978.0046847954909</v>
      </c>
      <c r="BN219" s="156">
        <f t="shared" ref="BN219:BY219" si="1633">BN216+BN190+BN125+BN204</f>
        <v>5192.7489392469424</v>
      </c>
      <c r="BO219" s="156">
        <f t="shared" si="1633"/>
        <v>13628.442586584481</v>
      </c>
      <c r="BP219" s="156">
        <f t="shared" si="1633"/>
        <v>15769.067138723241</v>
      </c>
      <c r="BQ219" s="156">
        <f t="shared" si="1633"/>
        <v>16291.081830139528</v>
      </c>
      <c r="BR219" s="156">
        <f t="shared" si="1633"/>
        <v>20445.860774881508</v>
      </c>
      <c r="BS219" s="156">
        <f t="shared" si="1633"/>
        <v>22716.078206544353</v>
      </c>
      <c r="BT219" s="156">
        <f t="shared" si="1633"/>
        <v>21026.686692748481</v>
      </c>
      <c r="BU219" s="156">
        <f t="shared" si="1633"/>
        <v>17651.026385145266</v>
      </c>
      <c r="BV219" s="156">
        <f t="shared" si="1633"/>
        <v>15704.530925626917</v>
      </c>
      <c r="BW219" s="156">
        <f t="shared" si="1633"/>
        <v>14923.85092849389</v>
      </c>
      <c r="BX219" s="156">
        <f t="shared" si="1633"/>
        <v>11579.67804744171</v>
      </c>
      <c r="BY219" s="156">
        <f t="shared" si="1633"/>
        <v>8422.738252368601</v>
      </c>
      <c r="CC219" s="156">
        <f t="shared" ref="CC219:CN219" si="1634">CC216+CC190+CC125+CC204</f>
        <v>5475.3030528759564</v>
      </c>
      <c r="CD219" s="156">
        <f t="shared" si="1634"/>
        <v>14355.698049247041</v>
      </c>
      <c r="CE219" s="156">
        <f t="shared" si="1634"/>
        <v>16603.353828992742</v>
      </c>
      <c r="CF219" s="156">
        <f t="shared" si="1634"/>
        <v>17151.469254979842</v>
      </c>
      <c r="CG219" s="156">
        <f t="shared" si="1634"/>
        <v>21513.98714695892</v>
      </c>
      <c r="CH219" s="156">
        <f t="shared" si="1634"/>
        <v>23897.715450204905</v>
      </c>
      <c r="CI219" s="156">
        <f t="shared" si="1634"/>
        <v>22123.854360719241</v>
      </c>
      <c r="CJ219" s="156">
        <f t="shared" si="1634"/>
        <v>18579.411037735867</v>
      </c>
      <c r="CK219" s="156">
        <f t="shared" si="1634"/>
        <v>16535.590805241594</v>
      </c>
      <c r="CL219" s="156">
        <f t="shared" si="1634"/>
        <v>15715.876808251915</v>
      </c>
      <c r="CM219" s="156">
        <f t="shared" si="1634"/>
        <v>12204.495283147126</v>
      </c>
      <c r="CN219" s="156">
        <f t="shared" si="1634"/>
        <v>7712.0505944648839</v>
      </c>
    </row>
    <row r="220" spans="1:92" s="9" customFormat="1" ht="15" x14ac:dyDescent="0.3">
      <c r="C220" s="203"/>
      <c r="D220" s="203"/>
      <c r="F220" s="157"/>
      <c r="G220" s="157"/>
      <c r="H220" s="157"/>
      <c r="I220" s="157"/>
      <c r="J220" s="157"/>
      <c r="K220" s="157"/>
      <c r="L220" s="157"/>
      <c r="M220" s="157"/>
      <c r="N220" s="157"/>
      <c r="O220" s="157"/>
      <c r="P220" s="157"/>
      <c r="Q220" s="157"/>
      <c r="R220" s="157"/>
      <c r="S220" s="157"/>
      <c r="T220" s="157"/>
      <c r="U220" s="157"/>
      <c r="V220" s="157"/>
      <c r="W220" s="157"/>
      <c r="X220" s="157"/>
      <c r="Y220" s="157"/>
      <c r="Z220" s="157"/>
      <c r="AA220" s="157"/>
      <c r="AB220" s="157"/>
      <c r="AC220" s="157"/>
      <c r="AD220" s="157"/>
      <c r="AE220" s="157"/>
      <c r="AF220" s="157"/>
      <c r="AJ220" s="157"/>
      <c r="AK220" s="157"/>
      <c r="AL220" s="157"/>
      <c r="AM220" s="157"/>
      <c r="AN220" s="157"/>
      <c r="AO220" s="157"/>
      <c r="AP220" s="157"/>
      <c r="AQ220" s="157"/>
      <c r="AR220" s="157"/>
      <c r="AS220" s="157"/>
      <c r="AT220" s="157"/>
      <c r="AU220" s="157"/>
      <c r="AY220" s="157"/>
      <c r="AZ220" s="157"/>
      <c r="BA220" s="157"/>
      <c r="BB220" s="157"/>
      <c r="BC220" s="157"/>
      <c r="BD220" s="157"/>
      <c r="BE220" s="157"/>
      <c r="BF220" s="157"/>
      <c r="BG220" s="157"/>
      <c r="BH220" s="157"/>
      <c r="BI220" s="157"/>
      <c r="BJ220" s="157"/>
      <c r="BN220" s="157"/>
      <c r="BO220" s="157"/>
      <c r="BP220" s="157"/>
      <c r="BQ220" s="157"/>
      <c r="BR220" s="157"/>
      <c r="BS220" s="157"/>
      <c r="BT220" s="157"/>
      <c r="BU220" s="157"/>
      <c r="BV220" s="157"/>
      <c r="BW220" s="157"/>
      <c r="BX220" s="157"/>
      <c r="BY220" s="157"/>
      <c r="CC220" s="157"/>
      <c r="CD220" s="157"/>
      <c r="CE220" s="157"/>
      <c r="CF220" s="157"/>
      <c r="CG220" s="157"/>
      <c r="CH220" s="157"/>
      <c r="CI220" s="157"/>
      <c r="CJ220" s="157"/>
      <c r="CK220" s="157"/>
      <c r="CL220" s="157"/>
      <c r="CM220" s="157"/>
      <c r="CN220" s="157"/>
    </row>
    <row r="221" spans="1:92" s="8" customFormat="1" x14ac:dyDescent="0.35">
      <c r="A221" s="13" t="s">
        <v>84</v>
      </c>
      <c r="B221" s="13"/>
      <c r="C221" s="220"/>
      <c r="D221" s="220"/>
      <c r="E221" s="13"/>
      <c r="F221" s="136"/>
      <c r="G221" s="136"/>
      <c r="H221" s="136"/>
      <c r="I221" s="136"/>
      <c r="J221" s="136"/>
      <c r="K221" s="136"/>
      <c r="L221" s="136"/>
      <c r="M221" s="136"/>
      <c r="N221" s="136"/>
      <c r="O221" s="136"/>
      <c r="P221" s="136"/>
      <c r="Q221" s="136"/>
      <c r="R221" s="136"/>
      <c r="S221" s="136"/>
      <c r="T221" s="136"/>
      <c r="U221" s="136"/>
      <c r="V221" s="136"/>
      <c r="W221" s="136"/>
      <c r="X221" s="136"/>
      <c r="Y221" s="136"/>
      <c r="Z221" s="136"/>
      <c r="AA221" s="136"/>
      <c r="AB221" s="136"/>
      <c r="AC221" s="136"/>
      <c r="AD221" s="136"/>
      <c r="AE221" s="136"/>
      <c r="AF221" s="136"/>
      <c r="AJ221" s="136"/>
      <c r="AK221" s="136"/>
      <c r="AL221" s="136"/>
      <c r="AM221" s="136"/>
      <c r="AN221" s="136"/>
      <c r="AO221" s="136"/>
      <c r="AP221" s="136"/>
      <c r="AQ221" s="136"/>
      <c r="AR221" s="136"/>
      <c r="AS221" s="136"/>
      <c r="AT221" s="136"/>
      <c r="AU221" s="136"/>
      <c r="AY221" s="136"/>
      <c r="AZ221" s="136"/>
      <c r="BA221" s="136"/>
      <c r="BB221" s="136"/>
      <c r="BC221" s="136"/>
      <c r="BD221" s="136"/>
      <c r="BE221" s="136"/>
      <c r="BF221" s="136"/>
      <c r="BG221" s="136"/>
      <c r="BH221" s="136"/>
      <c r="BI221" s="136"/>
      <c r="BJ221" s="136"/>
      <c r="BN221" s="136"/>
      <c r="BO221" s="136"/>
      <c r="BP221" s="136"/>
      <c r="BQ221" s="136"/>
      <c r="BR221" s="136"/>
      <c r="BS221" s="136"/>
      <c r="BT221" s="136"/>
      <c r="BU221" s="136"/>
      <c r="BV221" s="136"/>
      <c r="BW221" s="136"/>
      <c r="BX221" s="136"/>
      <c r="BY221" s="136"/>
      <c r="CC221" s="136"/>
      <c r="CD221" s="136"/>
      <c r="CE221" s="136"/>
      <c r="CF221" s="136"/>
      <c r="CG221" s="136"/>
      <c r="CH221" s="136"/>
      <c r="CI221" s="136"/>
      <c r="CJ221" s="136"/>
      <c r="CK221" s="136"/>
      <c r="CL221" s="136"/>
      <c r="CM221" s="136"/>
      <c r="CN221" s="136"/>
    </row>
    <row r="222" spans="1:92" s="8" customFormat="1" x14ac:dyDescent="0.35">
      <c r="C222" s="17"/>
      <c r="D222" s="17"/>
      <c r="F222" s="136"/>
      <c r="G222" s="136"/>
      <c r="H222" s="136"/>
      <c r="I222" s="136"/>
      <c r="J222" s="136"/>
      <c r="K222" s="136"/>
      <c r="L222" s="136"/>
      <c r="M222" s="136"/>
      <c r="N222" s="136"/>
      <c r="O222" s="136"/>
      <c r="P222" s="136"/>
      <c r="Q222" s="136"/>
      <c r="R222" s="136"/>
      <c r="S222" s="136"/>
      <c r="T222" s="136"/>
      <c r="U222" s="136"/>
      <c r="V222" s="136"/>
      <c r="W222" s="136"/>
      <c r="X222" s="136"/>
      <c r="Y222" s="136"/>
      <c r="Z222" s="136"/>
      <c r="AA222" s="136"/>
      <c r="AB222" s="136"/>
      <c r="AC222" s="136"/>
      <c r="AD222" s="136"/>
      <c r="AE222" s="136"/>
      <c r="AF222" s="136"/>
      <c r="AJ222" s="136"/>
      <c r="AK222" s="136"/>
      <c r="AL222" s="136"/>
      <c r="AM222" s="136"/>
      <c r="AN222" s="136"/>
      <c r="AO222" s="136"/>
      <c r="AP222" s="136"/>
      <c r="AQ222" s="136"/>
      <c r="AR222" s="136"/>
      <c r="AS222" s="136"/>
      <c r="AT222" s="136"/>
      <c r="AU222" s="136"/>
      <c r="AY222" s="136"/>
      <c r="AZ222" s="136"/>
      <c r="BA222" s="136"/>
      <c r="BB222" s="136"/>
      <c r="BC222" s="136"/>
      <c r="BD222" s="136"/>
      <c r="BE222" s="136"/>
      <c r="BF222" s="136"/>
      <c r="BG222" s="136"/>
      <c r="BH222" s="136"/>
      <c r="BI222" s="136"/>
      <c r="BJ222" s="136"/>
      <c r="BN222" s="136"/>
      <c r="BO222" s="136"/>
      <c r="BP222" s="136"/>
      <c r="BQ222" s="136"/>
      <c r="BR222" s="136"/>
      <c r="BS222" s="136"/>
      <c r="BT222" s="136"/>
      <c r="BU222" s="136"/>
      <c r="BV222" s="136"/>
      <c r="BW222" s="136"/>
      <c r="BX222" s="136"/>
      <c r="BY222" s="136"/>
      <c r="CC222" s="136"/>
      <c r="CD222" s="136"/>
      <c r="CE222" s="136"/>
      <c r="CF222" s="136"/>
      <c r="CG222" s="136"/>
      <c r="CH222" s="136"/>
      <c r="CI222" s="136"/>
      <c r="CJ222" s="136"/>
      <c r="CK222" s="136"/>
      <c r="CL222" s="136"/>
      <c r="CM222" s="136"/>
      <c r="CN222" s="136"/>
    </row>
    <row r="223" spans="1:92" s="8" customFormat="1" x14ac:dyDescent="0.35">
      <c r="A223" s="8" t="s">
        <v>40</v>
      </c>
      <c r="C223" s="17">
        <v>100</v>
      </c>
      <c r="D223" s="17">
        <v>100</v>
      </c>
      <c r="F223" s="136">
        <v>200</v>
      </c>
      <c r="G223" s="136">
        <f t="shared" ref="G223:Q223" si="1635">F226</f>
        <v>200</v>
      </c>
      <c r="H223" s="136">
        <f t="shared" si="1635"/>
        <v>200</v>
      </c>
      <c r="I223" s="136">
        <f t="shared" si="1635"/>
        <v>200</v>
      </c>
      <c r="J223" s="136">
        <f t="shared" si="1635"/>
        <v>200</v>
      </c>
      <c r="K223" s="136">
        <f t="shared" si="1635"/>
        <v>200</v>
      </c>
      <c r="L223" s="136">
        <f t="shared" si="1635"/>
        <v>200</v>
      </c>
      <c r="M223" s="136">
        <f t="shared" si="1635"/>
        <v>200</v>
      </c>
      <c r="N223" s="136">
        <f t="shared" si="1635"/>
        <v>200</v>
      </c>
      <c r="O223" s="136">
        <f t="shared" si="1635"/>
        <v>200</v>
      </c>
      <c r="P223" s="136">
        <f t="shared" si="1635"/>
        <v>200</v>
      </c>
      <c r="Q223" s="136">
        <f t="shared" si="1635"/>
        <v>200</v>
      </c>
      <c r="R223" s="136"/>
      <c r="S223" s="136"/>
      <c r="T223" s="136"/>
      <c r="U223" s="136">
        <v>200</v>
      </c>
      <c r="V223" s="136">
        <f t="shared" ref="V223" si="1636">U226</f>
        <v>200</v>
      </c>
      <c r="W223" s="136">
        <f t="shared" ref="W223" si="1637">V226</f>
        <v>200</v>
      </c>
      <c r="X223" s="136">
        <f t="shared" ref="X223" si="1638">W226</f>
        <v>200</v>
      </c>
      <c r="Y223" s="136">
        <f t="shared" ref="Y223" si="1639">X226</f>
        <v>200</v>
      </c>
      <c r="Z223" s="136">
        <f t="shared" ref="Z223" si="1640">Y226</f>
        <v>200</v>
      </c>
      <c r="AA223" s="136">
        <f t="shared" ref="AA223" si="1641">Z226</f>
        <v>200</v>
      </c>
      <c r="AB223" s="136">
        <f t="shared" ref="AB223" si="1642">AA226</f>
        <v>200</v>
      </c>
      <c r="AC223" s="136">
        <f t="shared" ref="AC223" si="1643">AB226</f>
        <v>200</v>
      </c>
      <c r="AD223" s="136">
        <f t="shared" ref="AD223" si="1644">AC226</f>
        <v>200</v>
      </c>
      <c r="AE223" s="136">
        <f t="shared" ref="AE223" si="1645">AD226</f>
        <v>200</v>
      </c>
      <c r="AF223" s="136">
        <f t="shared" ref="AF223" si="1646">AE226</f>
        <v>200</v>
      </c>
      <c r="AJ223" s="136">
        <v>200</v>
      </c>
      <c r="AK223" s="136">
        <f t="shared" ref="AK223" si="1647">AJ226</f>
        <v>200</v>
      </c>
      <c r="AL223" s="136">
        <f t="shared" ref="AL223" si="1648">AK226</f>
        <v>200</v>
      </c>
      <c r="AM223" s="136">
        <f t="shared" ref="AM223" si="1649">AL226</f>
        <v>200</v>
      </c>
      <c r="AN223" s="136">
        <f t="shared" ref="AN223" si="1650">AM226</f>
        <v>200</v>
      </c>
      <c r="AO223" s="136">
        <f t="shared" ref="AO223" si="1651">AN226</f>
        <v>200</v>
      </c>
      <c r="AP223" s="136">
        <f t="shared" ref="AP223" si="1652">AO226</f>
        <v>200</v>
      </c>
      <c r="AQ223" s="136">
        <f t="shared" ref="AQ223" si="1653">AP226</f>
        <v>200</v>
      </c>
      <c r="AR223" s="136">
        <f t="shared" ref="AR223" si="1654">AQ226</f>
        <v>200</v>
      </c>
      <c r="AS223" s="136">
        <f t="shared" ref="AS223" si="1655">AR226</f>
        <v>200</v>
      </c>
      <c r="AT223" s="136">
        <f t="shared" ref="AT223" si="1656">AS226</f>
        <v>200</v>
      </c>
      <c r="AU223" s="136">
        <f t="shared" ref="AU223" si="1657">AT226</f>
        <v>200</v>
      </c>
      <c r="AY223" s="136">
        <v>200</v>
      </c>
      <c r="AZ223" s="136">
        <f t="shared" ref="AZ223" si="1658">AY226</f>
        <v>200</v>
      </c>
      <c r="BA223" s="136">
        <f t="shared" ref="BA223" si="1659">AZ226</f>
        <v>200</v>
      </c>
      <c r="BB223" s="136">
        <f t="shared" ref="BB223" si="1660">BA226</f>
        <v>200</v>
      </c>
      <c r="BC223" s="136">
        <f t="shared" ref="BC223" si="1661">BB226</f>
        <v>200</v>
      </c>
      <c r="BD223" s="136">
        <f t="shared" ref="BD223" si="1662">BC226</f>
        <v>200</v>
      </c>
      <c r="BE223" s="136">
        <f t="shared" ref="BE223" si="1663">BD226</f>
        <v>200</v>
      </c>
      <c r="BF223" s="136">
        <f t="shared" ref="BF223" si="1664">BE226</f>
        <v>200</v>
      </c>
      <c r="BG223" s="136">
        <f t="shared" ref="BG223" si="1665">BF226</f>
        <v>200</v>
      </c>
      <c r="BH223" s="136">
        <f t="shared" ref="BH223" si="1666">BG226</f>
        <v>200</v>
      </c>
      <c r="BI223" s="136">
        <f t="shared" ref="BI223" si="1667">BH226</f>
        <v>200</v>
      </c>
      <c r="BJ223" s="136">
        <f t="shared" ref="BJ223" si="1668">BI226</f>
        <v>200</v>
      </c>
      <c r="BN223" s="136">
        <v>200</v>
      </c>
      <c r="BO223" s="136">
        <f t="shared" ref="BO223" si="1669">BN226</f>
        <v>200</v>
      </c>
      <c r="BP223" s="136">
        <f t="shared" ref="BP223" si="1670">BO226</f>
        <v>200</v>
      </c>
      <c r="BQ223" s="136">
        <f t="shared" ref="BQ223" si="1671">BP226</f>
        <v>200</v>
      </c>
      <c r="BR223" s="136">
        <f t="shared" ref="BR223" si="1672">BQ226</f>
        <v>200</v>
      </c>
      <c r="BS223" s="136">
        <f t="shared" ref="BS223" si="1673">BR226</f>
        <v>200</v>
      </c>
      <c r="BT223" s="136">
        <f t="shared" ref="BT223" si="1674">BS226</f>
        <v>200</v>
      </c>
      <c r="BU223" s="136">
        <f t="shared" ref="BU223" si="1675">BT226</f>
        <v>200</v>
      </c>
      <c r="BV223" s="136">
        <f t="shared" ref="BV223" si="1676">BU226</f>
        <v>200</v>
      </c>
      <c r="BW223" s="136">
        <f t="shared" ref="BW223" si="1677">BV226</f>
        <v>200</v>
      </c>
      <c r="BX223" s="136">
        <f t="shared" ref="BX223" si="1678">BW226</f>
        <v>200</v>
      </c>
      <c r="BY223" s="136">
        <f t="shared" ref="BY223" si="1679">BX226</f>
        <v>200</v>
      </c>
      <c r="CC223" s="136">
        <v>200</v>
      </c>
      <c r="CD223" s="136">
        <f t="shared" ref="CD223" si="1680">CC226</f>
        <v>200</v>
      </c>
      <c r="CE223" s="136">
        <f t="shared" ref="CE223" si="1681">CD226</f>
        <v>200</v>
      </c>
      <c r="CF223" s="136">
        <f t="shared" ref="CF223" si="1682">CE226</f>
        <v>200</v>
      </c>
      <c r="CG223" s="136">
        <f t="shared" ref="CG223" si="1683">CF226</f>
        <v>200</v>
      </c>
      <c r="CH223" s="136">
        <f t="shared" ref="CH223" si="1684">CG226</f>
        <v>200</v>
      </c>
      <c r="CI223" s="136">
        <f t="shared" ref="CI223" si="1685">CH226</f>
        <v>200</v>
      </c>
      <c r="CJ223" s="136">
        <f t="shared" ref="CJ223" si="1686">CI226</f>
        <v>200</v>
      </c>
      <c r="CK223" s="136">
        <f t="shared" ref="CK223" si="1687">CJ226</f>
        <v>200</v>
      </c>
      <c r="CL223" s="136">
        <f t="shared" ref="CL223" si="1688">CK226</f>
        <v>200</v>
      </c>
      <c r="CM223" s="136">
        <f t="shared" ref="CM223" si="1689">CL226</f>
        <v>200</v>
      </c>
      <c r="CN223" s="136">
        <f t="shared" ref="CN223" si="1690">CM226</f>
        <v>200</v>
      </c>
    </row>
    <row r="224" spans="1:92" s="8" customFormat="1" x14ac:dyDescent="0.35">
      <c r="A224" s="8" t="s">
        <v>58</v>
      </c>
      <c r="C224" s="17">
        <v>0</v>
      </c>
      <c r="D224" s="17">
        <v>0</v>
      </c>
      <c r="F224" s="136">
        <v>0</v>
      </c>
      <c r="G224" s="136">
        <v>0</v>
      </c>
      <c r="H224" s="136">
        <v>0</v>
      </c>
      <c r="I224" s="136">
        <v>0</v>
      </c>
      <c r="J224" s="136">
        <v>0</v>
      </c>
      <c r="K224" s="136">
        <v>0</v>
      </c>
      <c r="L224" s="136">
        <v>0</v>
      </c>
      <c r="M224" s="136">
        <v>0</v>
      </c>
      <c r="N224" s="136">
        <v>0</v>
      </c>
      <c r="O224" s="136">
        <v>0</v>
      </c>
      <c r="P224" s="136">
        <v>0</v>
      </c>
      <c r="Q224" s="136">
        <v>0</v>
      </c>
      <c r="R224" s="136"/>
      <c r="S224" s="136"/>
      <c r="T224" s="136"/>
      <c r="U224" s="136">
        <v>0</v>
      </c>
      <c r="V224" s="136">
        <v>0</v>
      </c>
      <c r="W224" s="136">
        <v>0</v>
      </c>
      <c r="X224" s="136">
        <v>0</v>
      </c>
      <c r="Y224" s="136">
        <v>0</v>
      </c>
      <c r="Z224" s="136">
        <v>0</v>
      </c>
      <c r="AA224" s="136">
        <v>0</v>
      </c>
      <c r="AB224" s="136">
        <v>0</v>
      </c>
      <c r="AC224" s="136">
        <v>0</v>
      </c>
      <c r="AD224" s="136">
        <v>0</v>
      </c>
      <c r="AE224" s="136">
        <v>0</v>
      </c>
      <c r="AF224" s="136">
        <v>0</v>
      </c>
      <c r="AJ224" s="136">
        <v>0</v>
      </c>
      <c r="AK224" s="136">
        <v>0</v>
      </c>
      <c r="AL224" s="136">
        <v>0</v>
      </c>
      <c r="AM224" s="136">
        <v>0</v>
      </c>
      <c r="AN224" s="136">
        <v>0</v>
      </c>
      <c r="AO224" s="136">
        <v>0</v>
      </c>
      <c r="AP224" s="136">
        <v>0</v>
      </c>
      <c r="AQ224" s="136">
        <v>0</v>
      </c>
      <c r="AR224" s="136">
        <v>0</v>
      </c>
      <c r="AS224" s="136">
        <v>0</v>
      </c>
      <c r="AT224" s="136">
        <v>0</v>
      </c>
      <c r="AU224" s="136">
        <v>0</v>
      </c>
      <c r="AY224" s="136">
        <v>0</v>
      </c>
      <c r="AZ224" s="136">
        <v>0</v>
      </c>
      <c r="BA224" s="136">
        <v>0</v>
      </c>
      <c r="BB224" s="136">
        <v>0</v>
      </c>
      <c r="BC224" s="136">
        <v>0</v>
      </c>
      <c r="BD224" s="136">
        <v>0</v>
      </c>
      <c r="BE224" s="136">
        <v>0</v>
      </c>
      <c r="BF224" s="136">
        <v>0</v>
      </c>
      <c r="BG224" s="136">
        <v>0</v>
      </c>
      <c r="BH224" s="136">
        <v>0</v>
      </c>
      <c r="BI224" s="136">
        <v>0</v>
      </c>
      <c r="BJ224" s="136">
        <v>0</v>
      </c>
      <c r="BN224" s="136">
        <v>0</v>
      </c>
      <c r="BO224" s="136">
        <v>0</v>
      </c>
      <c r="BP224" s="136">
        <v>0</v>
      </c>
      <c r="BQ224" s="136">
        <v>0</v>
      </c>
      <c r="BR224" s="136">
        <v>0</v>
      </c>
      <c r="BS224" s="136">
        <v>0</v>
      </c>
      <c r="BT224" s="136">
        <v>0</v>
      </c>
      <c r="BU224" s="136">
        <v>0</v>
      </c>
      <c r="BV224" s="136">
        <v>0</v>
      </c>
      <c r="BW224" s="136">
        <v>0</v>
      </c>
      <c r="BX224" s="136">
        <v>0</v>
      </c>
      <c r="BY224" s="136">
        <v>0</v>
      </c>
      <c r="CC224" s="136">
        <v>0</v>
      </c>
      <c r="CD224" s="136">
        <v>0</v>
      </c>
      <c r="CE224" s="136">
        <v>0</v>
      </c>
      <c r="CF224" s="136">
        <v>0</v>
      </c>
      <c r="CG224" s="136">
        <v>0</v>
      </c>
      <c r="CH224" s="136">
        <v>0</v>
      </c>
      <c r="CI224" s="136">
        <v>0</v>
      </c>
      <c r="CJ224" s="136">
        <v>0</v>
      </c>
      <c r="CK224" s="136">
        <v>0</v>
      </c>
      <c r="CL224" s="136">
        <v>0</v>
      </c>
      <c r="CM224" s="136">
        <v>0</v>
      </c>
      <c r="CN224" s="136">
        <v>0</v>
      </c>
    </row>
    <row r="225" spans="1:92" s="8" customFormat="1" x14ac:dyDescent="0.35">
      <c r="C225" s="17"/>
      <c r="D225" s="17"/>
      <c r="F225" s="136"/>
      <c r="G225" s="136"/>
      <c r="H225" s="136"/>
      <c r="I225" s="136"/>
      <c r="J225" s="136"/>
      <c r="K225" s="136"/>
      <c r="L225" s="136"/>
      <c r="M225" s="136"/>
      <c r="N225" s="136"/>
      <c r="O225" s="136"/>
      <c r="P225" s="136"/>
      <c r="Q225" s="136"/>
      <c r="R225" s="136"/>
      <c r="S225" s="136"/>
      <c r="T225" s="136"/>
      <c r="U225" s="136"/>
      <c r="V225" s="136"/>
      <c r="W225" s="136"/>
      <c r="X225" s="136"/>
      <c r="Y225" s="136"/>
      <c r="Z225" s="136"/>
      <c r="AA225" s="136"/>
      <c r="AB225" s="136"/>
      <c r="AC225" s="136"/>
      <c r="AD225" s="136"/>
      <c r="AE225" s="136"/>
      <c r="AF225" s="136"/>
      <c r="AJ225" s="136"/>
      <c r="AK225" s="136"/>
      <c r="AL225" s="136"/>
      <c r="AM225" s="136"/>
      <c r="AN225" s="136"/>
      <c r="AO225" s="136"/>
      <c r="AP225" s="136"/>
      <c r="AQ225" s="136"/>
      <c r="AR225" s="136"/>
      <c r="AS225" s="136"/>
      <c r="AT225" s="136"/>
      <c r="AU225" s="136"/>
      <c r="AY225" s="136"/>
      <c r="AZ225" s="136"/>
      <c r="BA225" s="136"/>
      <c r="BB225" s="136"/>
      <c r="BC225" s="136"/>
      <c r="BD225" s="136"/>
      <c r="BE225" s="136"/>
      <c r="BF225" s="136"/>
      <c r="BG225" s="136"/>
      <c r="BH225" s="136"/>
      <c r="BI225" s="136"/>
      <c r="BJ225" s="136"/>
      <c r="BN225" s="136"/>
      <c r="BO225" s="136"/>
      <c r="BP225" s="136"/>
      <c r="BQ225" s="136"/>
      <c r="BR225" s="136"/>
      <c r="BS225" s="136"/>
      <c r="BT225" s="136"/>
      <c r="BU225" s="136"/>
      <c r="BV225" s="136"/>
      <c r="BW225" s="136"/>
      <c r="BX225" s="136"/>
      <c r="BY225" s="136"/>
      <c r="CC225" s="136"/>
      <c r="CD225" s="136"/>
      <c r="CE225" s="136"/>
      <c r="CF225" s="136"/>
      <c r="CG225" s="136"/>
      <c r="CH225" s="136"/>
      <c r="CI225" s="136"/>
      <c r="CJ225" s="136"/>
      <c r="CK225" s="136"/>
      <c r="CL225" s="136"/>
      <c r="CM225" s="136"/>
      <c r="CN225" s="136"/>
    </row>
    <row r="226" spans="1:92" s="15" customFormat="1" thickBot="1" x14ac:dyDescent="0.35">
      <c r="A226" s="15" t="s">
        <v>47</v>
      </c>
      <c r="C226" s="79">
        <v>100</v>
      </c>
      <c r="D226" s="79">
        <v>100</v>
      </c>
      <c r="F226" s="156">
        <f t="shared" ref="F226:Q226" si="1691">SUM(F223:F225)</f>
        <v>200</v>
      </c>
      <c r="G226" s="156">
        <f t="shared" si="1691"/>
        <v>200</v>
      </c>
      <c r="H226" s="156">
        <f t="shared" si="1691"/>
        <v>200</v>
      </c>
      <c r="I226" s="156">
        <f t="shared" si="1691"/>
        <v>200</v>
      </c>
      <c r="J226" s="156">
        <f t="shared" si="1691"/>
        <v>200</v>
      </c>
      <c r="K226" s="156">
        <f t="shared" si="1691"/>
        <v>200</v>
      </c>
      <c r="L226" s="156">
        <f t="shared" si="1691"/>
        <v>200</v>
      </c>
      <c r="M226" s="156">
        <f t="shared" si="1691"/>
        <v>200</v>
      </c>
      <c r="N226" s="156">
        <f t="shared" si="1691"/>
        <v>200</v>
      </c>
      <c r="O226" s="156">
        <f t="shared" si="1691"/>
        <v>200</v>
      </c>
      <c r="P226" s="156">
        <f t="shared" si="1691"/>
        <v>200</v>
      </c>
      <c r="Q226" s="156">
        <f t="shared" si="1691"/>
        <v>200</v>
      </c>
      <c r="R226" s="156"/>
      <c r="S226" s="156"/>
      <c r="T226" s="156"/>
      <c r="U226" s="156">
        <f t="shared" ref="U226:AF226" si="1692">SUM(U223:U225)</f>
        <v>200</v>
      </c>
      <c r="V226" s="156">
        <f t="shared" si="1692"/>
        <v>200</v>
      </c>
      <c r="W226" s="156">
        <f t="shared" si="1692"/>
        <v>200</v>
      </c>
      <c r="X226" s="156">
        <f t="shared" si="1692"/>
        <v>200</v>
      </c>
      <c r="Y226" s="156">
        <f t="shared" si="1692"/>
        <v>200</v>
      </c>
      <c r="Z226" s="156">
        <f t="shared" si="1692"/>
        <v>200</v>
      </c>
      <c r="AA226" s="156">
        <f t="shared" si="1692"/>
        <v>200</v>
      </c>
      <c r="AB226" s="156">
        <f t="shared" si="1692"/>
        <v>200</v>
      </c>
      <c r="AC226" s="156">
        <f t="shared" si="1692"/>
        <v>200</v>
      </c>
      <c r="AD226" s="156">
        <f t="shared" si="1692"/>
        <v>200</v>
      </c>
      <c r="AE226" s="156">
        <f t="shared" si="1692"/>
        <v>200</v>
      </c>
      <c r="AF226" s="156">
        <f t="shared" si="1692"/>
        <v>200</v>
      </c>
      <c r="AJ226" s="156">
        <f t="shared" ref="AJ226:AU226" si="1693">SUM(AJ223:AJ225)</f>
        <v>200</v>
      </c>
      <c r="AK226" s="156">
        <f t="shared" si="1693"/>
        <v>200</v>
      </c>
      <c r="AL226" s="156">
        <f t="shared" si="1693"/>
        <v>200</v>
      </c>
      <c r="AM226" s="156">
        <f t="shared" si="1693"/>
        <v>200</v>
      </c>
      <c r="AN226" s="156">
        <f t="shared" si="1693"/>
        <v>200</v>
      </c>
      <c r="AO226" s="156">
        <f t="shared" si="1693"/>
        <v>200</v>
      </c>
      <c r="AP226" s="156">
        <f t="shared" si="1693"/>
        <v>200</v>
      </c>
      <c r="AQ226" s="156">
        <f t="shared" si="1693"/>
        <v>200</v>
      </c>
      <c r="AR226" s="156">
        <f t="shared" si="1693"/>
        <v>200</v>
      </c>
      <c r="AS226" s="156">
        <f t="shared" si="1693"/>
        <v>200</v>
      </c>
      <c r="AT226" s="156">
        <f t="shared" si="1693"/>
        <v>200</v>
      </c>
      <c r="AU226" s="156">
        <f t="shared" si="1693"/>
        <v>200</v>
      </c>
      <c r="AY226" s="156">
        <f t="shared" ref="AY226:BJ226" si="1694">SUM(AY223:AY225)</f>
        <v>200</v>
      </c>
      <c r="AZ226" s="156">
        <f t="shared" si="1694"/>
        <v>200</v>
      </c>
      <c r="BA226" s="156">
        <f t="shared" si="1694"/>
        <v>200</v>
      </c>
      <c r="BB226" s="156">
        <f t="shared" si="1694"/>
        <v>200</v>
      </c>
      <c r="BC226" s="156">
        <f t="shared" si="1694"/>
        <v>200</v>
      </c>
      <c r="BD226" s="156">
        <f t="shared" si="1694"/>
        <v>200</v>
      </c>
      <c r="BE226" s="156">
        <f t="shared" si="1694"/>
        <v>200</v>
      </c>
      <c r="BF226" s="156">
        <f t="shared" si="1694"/>
        <v>200</v>
      </c>
      <c r="BG226" s="156">
        <f t="shared" si="1694"/>
        <v>200</v>
      </c>
      <c r="BH226" s="156">
        <f t="shared" si="1694"/>
        <v>200</v>
      </c>
      <c r="BI226" s="156">
        <f t="shared" si="1694"/>
        <v>200</v>
      </c>
      <c r="BJ226" s="156">
        <f t="shared" si="1694"/>
        <v>200</v>
      </c>
      <c r="BN226" s="156">
        <f t="shared" ref="BN226:BY226" si="1695">SUM(BN223:BN225)</f>
        <v>200</v>
      </c>
      <c r="BO226" s="156">
        <f t="shared" si="1695"/>
        <v>200</v>
      </c>
      <c r="BP226" s="156">
        <f t="shared" si="1695"/>
        <v>200</v>
      </c>
      <c r="BQ226" s="156">
        <f t="shared" si="1695"/>
        <v>200</v>
      </c>
      <c r="BR226" s="156">
        <f t="shared" si="1695"/>
        <v>200</v>
      </c>
      <c r="BS226" s="156">
        <f t="shared" si="1695"/>
        <v>200</v>
      </c>
      <c r="BT226" s="156">
        <f t="shared" si="1695"/>
        <v>200</v>
      </c>
      <c r="BU226" s="156">
        <f t="shared" si="1695"/>
        <v>200</v>
      </c>
      <c r="BV226" s="156">
        <f t="shared" si="1695"/>
        <v>200</v>
      </c>
      <c r="BW226" s="156">
        <f t="shared" si="1695"/>
        <v>200</v>
      </c>
      <c r="BX226" s="156">
        <f t="shared" si="1695"/>
        <v>200</v>
      </c>
      <c r="BY226" s="156">
        <f t="shared" si="1695"/>
        <v>200</v>
      </c>
      <c r="CC226" s="156">
        <f t="shared" ref="CC226:CN226" si="1696">SUM(CC223:CC225)</f>
        <v>200</v>
      </c>
      <c r="CD226" s="156">
        <f t="shared" si="1696"/>
        <v>200</v>
      </c>
      <c r="CE226" s="156">
        <f t="shared" si="1696"/>
        <v>200</v>
      </c>
      <c r="CF226" s="156">
        <f t="shared" si="1696"/>
        <v>200</v>
      </c>
      <c r="CG226" s="156">
        <f t="shared" si="1696"/>
        <v>200</v>
      </c>
      <c r="CH226" s="156">
        <f t="shared" si="1696"/>
        <v>200</v>
      </c>
      <c r="CI226" s="156">
        <f t="shared" si="1696"/>
        <v>200</v>
      </c>
      <c r="CJ226" s="156">
        <f t="shared" si="1696"/>
        <v>200</v>
      </c>
      <c r="CK226" s="156">
        <f t="shared" si="1696"/>
        <v>200</v>
      </c>
      <c r="CL226" s="156">
        <f t="shared" si="1696"/>
        <v>200</v>
      </c>
      <c r="CM226" s="156">
        <f t="shared" si="1696"/>
        <v>200</v>
      </c>
      <c r="CN226" s="156">
        <f t="shared" si="1696"/>
        <v>200</v>
      </c>
    </row>
    <row r="227" spans="1:92" s="8" customFormat="1" x14ac:dyDescent="0.35">
      <c r="C227" s="17"/>
      <c r="D227" s="17"/>
      <c r="F227" s="136"/>
      <c r="G227" s="136"/>
      <c r="H227" s="136"/>
      <c r="I227" s="136"/>
      <c r="J227" s="136"/>
      <c r="K227" s="136"/>
      <c r="L227" s="136"/>
      <c r="M227" s="136"/>
      <c r="N227" s="136"/>
      <c r="O227" s="136"/>
      <c r="P227" s="136"/>
      <c r="Q227" s="136"/>
      <c r="R227" s="136"/>
      <c r="S227" s="136"/>
      <c r="T227" s="136"/>
      <c r="U227" s="136"/>
      <c r="V227" s="136"/>
      <c r="W227" s="136"/>
      <c r="X227" s="136"/>
      <c r="Y227" s="136"/>
      <c r="Z227" s="136"/>
      <c r="AA227" s="136"/>
      <c r="AB227" s="136"/>
      <c r="AC227" s="136"/>
      <c r="AD227" s="136"/>
      <c r="AE227" s="136"/>
      <c r="AF227" s="136"/>
      <c r="AJ227" s="136"/>
      <c r="AK227" s="136"/>
      <c r="AL227" s="136"/>
      <c r="AM227" s="136"/>
      <c r="AN227" s="136"/>
      <c r="AO227" s="136"/>
      <c r="AP227" s="136"/>
      <c r="AQ227" s="136"/>
      <c r="AR227" s="136"/>
      <c r="AS227" s="136"/>
      <c r="AT227" s="136"/>
      <c r="AU227" s="136"/>
      <c r="AY227" s="136"/>
      <c r="AZ227" s="136"/>
      <c r="BA227" s="136"/>
      <c r="BB227" s="136"/>
      <c r="BC227" s="136"/>
      <c r="BD227" s="136"/>
      <c r="BE227" s="136"/>
      <c r="BF227" s="136"/>
      <c r="BG227" s="136"/>
      <c r="BH227" s="136"/>
      <c r="BI227" s="136"/>
      <c r="BJ227" s="136"/>
      <c r="BN227" s="136"/>
      <c r="BO227" s="136"/>
      <c r="BP227" s="136"/>
      <c r="BQ227" s="136"/>
      <c r="BR227" s="136"/>
      <c r="BS227" s="136"/>
      <c r="BT227" s="136"/>
      <c r="BU227" s="136"/>
      <c r="BV227" s="136"/>
      <c r="BW227" s="136"/>
      <c r="BX227" s="136"/>
      <c r="BY227" s="136"/>
      <c r="CC227" s="136"/>
      <c r="CD227" s="136"/>
      <c r="CE227" s="136"/>
      <c r="CF227" s="136"/>
      <c r="CG227" s="136"/>
      <c r="CH227" s="136"/>
      <c r="CI227" s="136"/>
      <c r="CJ227" s="136"/>
      <c r="CK227" s="136"/>
      <c r="CL227" s="136"/>
      <c r="CM227" s="136"/>
      <c r="CN227" s="136"/>
    </row>
    <row r="228" spans="1:92" s="8" customFormat="1" x14ac:dyDescent="0.35">
      <c r="A228" s="13" t="s">
        <v>216</v>
      </c>
      <c r="B228" s="13"/>
      <c r="C228" s="220"/>
      <c r="D228" s="220"/>
      <c r="E228" s="13"/>
      <c r="F228" s="136"/>
      <c r="G228" s="136"/>
      <c r="H228" s="136"/>
      <c r="I228" s="136"/>
      <c r="J228" s="136"/>
      <c r="K228" s="136"/>
      <c r="L228" s="136"/>
      <c r="M228" s="136"/>
      <c r="N228" s="136"/>
      <c r="O228" s="136"/>
      <c r="P228" s="136"/>
      <c r="Q228" s="136"/>
      <c r="R228" s="136"/>
      <c r="S228" s="136"/>
      <c r="T228" s="136"/>
      <c r="U228" s="136"/>
      <c r="V228" s="136"/>
      <c r="W228" s="136"/>
      <c r="X228" s="136"/>
      <c r="Y228" s="136"/>
      <c r="Z228" s="136"/>
      <c r="AA228" s="136"/>
      <c r="AB228" s="136"/>
      <c r="AC228" s="136"/>
      <c r="AD228" s="136"/>
      <c r="AE228" s="136"/>
      <c r="AF228" s="136"/>
      <c r="AJ228" s="136"/>
      <c r="AK228" s="136"/>
      <c r="AL228" s="136"/>
      <c r="AM228" s="136"/>
      <c r="AN228" s="136"/>
      <c r="AO228" s="136"/>
      <c r="AP228" s="136"/>
      <c r="AQ228" s="136"/>
      <c r="AR228" s="136"/>
      <c r="AS228" s="136"/>
      <c r="AT228" s="136"/>
      <c r="AU228" s="136"/>
      <c r="AY228" s="136"/>
      <c r="AZ228" s="136"/>
      <c r="BA228" s="136"/>
      <c r="BB228" s="136"/>
      <c r="BC228" s="136"/>
      <c r="BD228" s="136"/>
      <c r="BE228" s="136"/>
      <c r="BF228" s="136"/>
      <c r="BG228" s="136"/>
      <c r="BH228" s="136"/>
      <c r="BI228" s="136"/>
      <c r="BJ228" s="136"/>
      <c r="BN228" s="136"/>
      <c r="BO228" s="136"/>
      <c r="BP228" s="136"/>
      <c r="BQ228" s="136"/>
      <c r="BR228" s="136"/>
      <c r="BS228" s="136"/>
      <c r="BT228" s="136"/>
      <c r="BU228" s="136"/>
      <c r="BV228" s="136"/>
      <c r="BW228" s="136"/>
      <c r="BX228" s="136"/>
      <c r="BY228" s="136"/>
      <c r="CC228" s="136"/>
      <c r="CD228" s="136"/>
      <c r="CE228" s="136"/>
      <c r="CF228" s="136"/>
      <c r="CG228" s="136"/>
      <c r="CH228" s="136"/>
      <c r="CI228" s="136"/>
      <c r="CJ228" s="136"/>
      <c r="CK228" s="136"/>
      <c r="CL228" s="136"/>
      <c r="CM228" s="136"/>
      <c r="CN228" s="136"/>
    </row>
    <row r="229" spans="1:92" s="8" customFormat="1" x14ac:dyDescent="0.35">
      <c r="C229" s="17"/>
      <c r="D229" s="17"/>
      <c r="F229" s="136"/>
      <c r="G229" s="136"/>
      <c r="H229" s="136"/>
      <c r="I229" s="136"/>
      <c r="J229" s="136"/>
      <c r="K229" s="136"/>
      <c r="L229" s="136"/>
      <c r="M229" s="136"/>
      <c r="N229" s="136"/>
      <c r="O229" s="136"/>
      <c r="P229" s="136"/>
      <c r="Q229" s="136"/>
      <c r="R229" s="136"/>
      <c r="S229" s="136"/>
      <c r="T229" s="136"/>
      <c r="U229" s="136"/>
      <c r="V229" s="136"/>
      <c r="W229" s="136"/>
      <c r="X229" s="136"/>
      <c r="Y229" s="136"/>
      <c r="Z229" s="136"/>
      <c r="AA229" s="136"/>
      <c r="AB229" s="136"/>
      <c r="AC229" s="136"/>
      <c r="AD229" s="136"/>
      <c r="AE229" s="136"/>
      <c r="AF229" s="136"/>
      <c r="AJ229" s="136"/>
      <c r="AK229" s="136"/>
      <c r="AL229" s="136"/>
      <c r="AM229" s="136"/>
      <c r="AN229" s="136"/>
      <c r="AO229" s="136"/>
      <c r="AP229" s="136"/>
      <c r="AQ229" s="136"/>
      <c r="AR229" s="136"/>
      <c r="AS229" s="136"/>
      <c r="AT229" s="136"/>
      <c r="AU229" s="136"/>
      <c r="AY229" s="136"/>
      <c r="AZ229" s="136"/>
      <c r="BA229" s="136"/>
      <c r="BB229" s="136"/>
      <c r="BC229" s="136"/>
      <c r="BD229" s="136"/>
      <c r="BE229" s="136"/>
      <c r="BF229" s="136"/>
      <c r="BG229" s="136"/>
      <c r="BH229" s="136"/>
      <c r="BI229" s="136"/>
      <c r="BJ229" s="136"/>
      <c r="BN229" s="136"/>
      <c r="BO229" s="136"/>
      <c r="BP229" s="136"/>
      <c r="BQ229" s="136"/>
      <c r="BR229" s="136"/>
      <c r="BS229" s="136"/>
      <c r="BT229" s="136"/>
      <c r="BU229" s="136"/>
      <c r="BV229" s="136"/>
      <c r="BW229" s="136"/>
      <c r="BX229" s="136"/>
      <c r="BY229" s="136"/>
      <c r="CC229" s="136"/>
      <c r="CD229" s="136"/>
      <c r="CE229" s="136"/>
      <c r="CF229" s="136"/>
      <c r="CG229" s="136"/>
      <c r="CH229" s="136"/>
      <c r="CI229" s="136"/>
      <c r="CJ229" s="136"/>
      <c r="CK229" s="136"/>
      <c r="CL229" s="136"/>
      <c r="CM229" s="136"/>
      <c r="CN229" s="136"/>
    </row>
    <row r="230" spans="1:92" s="8" customFormat="1" x14ac:dyDescent="0.35">
      <c r="A230" s="8" t="s">
        <v>217</v>
      </c>
      <c r="C230" s="17"/>
      <c r="D230" s="17"/>
      <c r="F230" s="136">
        <v>0</v>
      </c>
      <c r="G230" s="136">
        <v>4.9999999813735485E-2</v>
      </c>
      <c r="H230" s="136">
        <v>-0.02</v>
      </c>
      <c r="I230" s="136">
        <v>-0.32999999448657036</v>
      </c>
      <c r="J230" s="136">
        <v>0.32999998657032847</v>
      </c>
      <c r="K230" s="136">
        <v>-0.27999999490566552</v>
      </c>
      <c r="L230" s="136">
        <v>0.24000000231899321</v>
      </c>
      <c r="M230" s="136">
        <v>-2.0000006537884474E-2</v>
      </c>
      <c r="N230" s="136">
        <v>0</v>
      </c>
      <c r="O230" s="136">
        <v>-2.9999990016222E-2</v>
      </c>
      <c r="P230" s="136">
        <f>O230</f>
        <v>-2.9999990016222E-2</v>
      </c>
      <c r="Q230" s="136">
        <f>P230</f>
        <v>-2.9999990016222E-2</v>
      </c>
      <c r="R230" s="136"/>
      <c r="S230" s="136"/>
      <c r="T230" s="136"/>
      <c r="U230" s="136">
        <v>0</v>
      </c>
      <c r="V230" s="136">
        <v>4.9999999813735485E-2</v>
      </c>
      <c r="W230" s="136">
        <v>-0.02</v>
      </c>
      <c r="X230" s="136">
        <v>-0.32999999448657036</v>
      </c>
      <c r="Y230" s="136">
        <v>0.32999998657032847</v>
      </c>
      <c r="Z230" s="136">
        <v>-0.27999999490566552</v>
      </c>
      <c r="AA230" s="136">
        <v>0.24000000231899321</v>
      </c>
      <c r="AB230" s="136">
        <v>-2.0000006537884474E-2</v>
      </c>
      <c r="AC230" s="136">
        <v>0</v>
      </c>
      <c r="AD230" s="136">
        <v>-2.9999990016222E-2</v>
      </c>
      <c r="AE230" s="136">
        <f>AD230</f>
        <v>-2.9999990016222E-2</v>
      </c>
      <c r="AF230" s="136">
        <f>AE230</f>
        <v>-2.9999990016222E-2</v>
      </c>
      <c r="AJ230" s="136">
        <v>0</v>
      </c>
      <c r="AK230" s="136">
        <v>4.9999999813735485E-2</v>
      </c>
      <c r="AL230" s="136">
        <v>-0.02</v>
      </c>
      <c r="AM230" s="136">
        <v>-0.32999999448657036</v>
      </c>
      <c r="AN230" s="136">
        <v>0.32999998657032847</v>
      </c>
      <c r="AO230" s="136">
        <v>-0.27999999490566552</v>
      </c>
      <c r="AP230" s="136">
        <v>0.24000000231899321</v>
      </c>
      <c r="AQ230" s="136">
        <v>-2.0000006537884474E-2</v>
      </c>
      <c r="AR230" s="136">
        <v>0</v>
      </c>
      <c r="AS230" s="136">
        <v>-2.9999990016222E-2</v>
      </c>
      <c r="AT230" s="136">
        <f>AS230</f>
        <v>-2.9999990016222E-2</v>
      </c>
      <c r="AU230" s="136">
        <f>AT230</f>
        <v>-2.9999990016222E-2</v>
      </c>
      <c r="AY230" s="136">
        <v>0</v>
      </c>
      <c r="AZ230" s="136">
        <v>4.9999999813735485E-2</v>
      </c>
      <c r="BA230" s="136">
        <v>-0.02</v>
      </c>
      <c r="BB230" s="136">
        <v>-0.32999999448657036</v>
      </c>
      <c r="BC230" s="136">
        <v>0.32999998657032847</v>
      </c>
      <c r="BD230" s="136">
        <v>-0.27999999490566552</v>
      </c>
      <c r="BE230" s="136">
        <v>0.24000000231899321</v>
      </c>
      <c r="BF230" s="136">
        <v>-2.0000006537884474E-2</v>
      </c>
      <c r="BG230" s="136">
        <v>0</v>
      </c>
      <c r="BH230" s="136">
        <v>-2.9999990016222E-2</v>
      </c>
      <c r="BI230" s="136">
        <f>BH230</f>
        <v>-2.9999990016222E-2</v>
      </c>
      <c r="BJ230" s="136">
        <f>BI230</f>
        <v>-2.9999990016222E-2</v>
      </c>
      <c r="BN230" s="136">
        <v>0</v>
      </c>
      <c r="BO230" s="136">
        <v>4.9999999813735485E-2</v>
      </c>
      <c r="BP230" s="136">
        <v>-0.02</v>
      </c>
      <c r="BQ230" s="136">
        <v>-0.32999999448657036</v>
      </c>
      <c r="BR230" s="136">
        <v>0.32999998657032847</v>
      </c>
      <c r="BS230" s="136">
        <v>-0.27999999490566552</v>
      </c>
      <c r="BT230" s="136">
        <v>0.24000000231899321</v>
      </c>
      <c r="BU230" s="136">
        <v>-2.0000006537884474E-2</v>
      </c>
      <c r="BV230" s="136">
        <v>0</v>
      </c>
      <c r="BW230" s="136">
        <v>-2.9999990016222E-2</v>
      </c>
      <c r="BX230" s="136">
        <f>BW230</f>
        <v>-2.9999990016222E-2</v>
      </c>
      <c r="BY230" s="136">
        <f>BX230</f>
        <v>-2.9999990016222E-2</v>
      </c>
      <c r="CC230" s="136">
        <v>0</v>
      </c>
      <c r="CD230" s="136">
        <v>4.9999999813735485E-2</v>
      </c>
      <c r="CE230" s="136">
        <v>-0.02</v>
      </c>
      <c r="CF230" s="136">
        <v>-0.32999999448657036</v>
      </c>
      <c r="CG230" s="136">
        <v>0.32999998657032847</v>
      </c>
      <c r="CH230" s="136">
        <v>-0.27999999490566552</v>
      </c>
      <c r="CI230" s="136">
        <v>0.24000000231899321</v>
      </c>
      <c r="CJ230" s="136">
        <v>-2.0000006537884474E-2</v>
      </c>
      <c r="CK230" s="136">
        <v>0</v>
      </c>
      <c r="CL230" s="136">
        <v>-2.9999990016222E-2</v>
      </c>
      <c r="CM230" s="136">
        <f>CL230</f>
        <v>-2.9999990016222E-2</v>
      </c>
      <c r="CN230" s="136">
        <f>CM230</f>
        <v>-2.9999990016222E-2</v>
      </c>
    </row>
    <row r="231" spans="1:92" s="11" customFormat="1" x14ac:dyDescent="0.35">
      <c r="A231" s="11" t="s">
        <v>218</v>
      </c>
      <c r="C231" s="120"/>
      <c r="D231" s="120"/>
      <c r="F231" s="155">
        <v>0</v>
      </c>
      <c r="G231" s="155">
        <v>0</v>
      </c>
      <c r="H231" s="155">
        <v>0</v>
      </c>
      <c r="I231" s="155">
        <v>0</v>
      </c>
      <c r="J231" s="155">
        <v>0</v>
      </c>
      <c r="K231" s="155">
        <v>0</v>
      </c>
      <c r="L231" s="155">
        <v>0</v>
      </c>
      <c r="M231" s="155">
        <v>0</v>
      </c>
      <c r="N231" s="155">
        <v>0</v>
      </c>
      <c r="O231" s="155">
        <v>0</v>
      </c>
      <c r="P231" s="155">
        <v>0</v>
      </c>
      <c r="Q231" s="155">
        <v>0</v>
      </c>
      <c r="R231" s="155"/>
      <c r="S231" s="155"/>
      <c r="T231" s="155"/>
      <c r="U231" s="155">
        <v>0</v>
      </c>
      <c r="V231" s="155">
        <v>0</v>
      </c>
      <c r="W231" s="155">
        <v>0</v>
      </c>
      <c r="X231" s="155">
        <v>0</v>
      </c>
      <c r="Y231" s="155">
        <v>0</v>
      </c>
      <c r="Z231" s="155">
        <v>0</v>
      </c>
      <c r="AA231" s="155">
        <v>0</v>
      </c>
      <c r="AB231" s="155">
        <v>0</v>
      </c>
      <c r="AC231" s="155">
        <v>0</v>
      </c>
      <c r="AD231" s="155">
        <v>0</v>
      </c>
      <c r="AE231" s="155">
        <v>0</v>
      </c>
      <c r="AF231" s="155">
        <v>0</v>
      </c>
      <c r="AJ231" s="155">
        <v>0</v>
      </c>
      <c r="AK231" s="155">
        <v>0</v>
      </c>
      <c r="AL231" s="155">
        <v>0</v>
      </c>
      <c r="AM231" s="155">
        <v>0</v>
      </c>
      <c r="AN231" s="155">
        <v>0</v>
      </c>
      <c r="AO231" s="155">
        <v>0</v>
      </c>
      <c r="AP231" s="155">
        <v>0</v>
      </c>
      <c r="AQ231" s="155">
        <v>0</v>
      </c>
      <c r="AR231" s="155">
        <v>0</v>
      </c>
      <c r="AS231" s="155">
        <v>0</v>
      </c>
      <c r="AT231" s="155">
        <v>0</v>
      </c>
      <c r="AU231" s="155">
        <v>0</v>
      </c>
      <c r="AY231" s="155">
        <v>0</v>
      </c>
      <c r="AZ231" s="155">
        <v>0</v>
      </c>
      <c r="BA231" s="155">
        <v>0</v>
      </c>
      <c r="BB231" s="155">
        <v>0</v>
      </c>
      <c r="BC231" s="155">
        <v>0</v>
      </c>
      <c r="BD231" s="155">
        <v>0</v>
      </c>
      <c r="BE231" s="155">
        <v>0</v>
      </c>
      <c r="BF231" s="155">
        <v>0</v>
      </c>
      <c r="BG231" s="155">
        <v>0</v>
      </c>
      <c r="BH231" s="155">
        <v>0</v>
      </c>
      <c r="BI231" s="155">
        <v>0</v>
      </c>
      <c r="BJ231" s="155">
        <v>0</v>
      </c>
      <c r="BN231" s="155">
        <v>0</v>
      </c>
      <c r="BO231" s="155">
        <v>0</v>
      </c>
      <c r="BP231" s="155">
        <v>0</v>
      </c>
      <c r="BQ231" s="155">
        <v>0</v>
      </c>
      <c r="BR231" s="155">
        <v>0</v>
      </c>
      <c r="BS231" s="155">
        <v>0</v>
      </c>
      <c r="BT231" s="155">
        <v>0</v>
      </c>
      <c r="BU231" s="155">
        <v>0</v>
      </c>
      <c r="BV231" s="155">
        <v>0</v>
      </c>
      <c r="BW231" s="155">
        <v>0</v>
      </c>
      <c r="BX231" s="155">
        <v>0</v>
      </c>
      <c r="BY231" s="155">
        <v>0</v>
      </c>
      <c r="CC231" s="155">
        <v>0</v>
      </c>
      <c r="CD231" s="155">
        <v>0</v>
      </c>
      <c r="CE231" s="155">
        <v>0</v>
      </c>
      <c r="CF231" s="155">
        <v>0</v>
      </c>
      <c r="CG231" s="155">
        <v>0</v>
      </c>
      <c r="CH231" s="155">
        <v>0</v>
      </c>
      <c r="CI231" s="155">
        <v>0</v>
      </c>
      <c r="CJ231" s="155">
        <v>0</v>
      </c>
      <c r="CK231" s="155">
        <v>0</v>
      </c>
      <c r="CL231" s="155">
        <v>0</v>
      </c>
      <c r="CM231" s="155">
        <v>0</v>
      </c>
      <c r="CN231" s="155">
        <v>0</v>
      </c>
    </row>
    <row r="232" spans="1:92" s="8" customFormat="1" x14ac:dyDescent="0.35">
      <c r="C232" s="17"/>
      <c r="D232" s="17"/>
      <c r="F232" s="136"/>
      <c r="G232" s="136"/>
      <c r="H232" s="136"/>
      <c r="I232" s="136"/>
      <c r="J232" s="136"/>
      <c r="K232" s="136"/>
      <c r="L232" s="136"/>
      <c r="M232" s="136"/>
      <c r="N232" s="136"/>
      <c r="O232" s="136"/>
      <c r="P232" s="136"/>
      <c r="Q232" s="136"/>
      <c r="R232" s="136"/>
      <c r="S232" s="136"/>
      <c r="T232" s="136"/>
      <c r="U232" s="136"/>
      <c r="V232" s="136"/>
      <c r="W232" s="136"/>
      <c r="X232" s="136"/>
      <c r="Y232" s="136"/>
      <c r="Z232" s="136"/>
      <c r="AA232" s="136"/>
      <c r="AB232" s="136"/>
      <c r="AC232" s="136"/>
      <c r="AD232" s="136"/>
      <c r="AE232" s="136"/>
      <c r="AF232" s="136"/>
      <c r="AJ232" s="136"/>
      <c r="AK232" s="136"/>
      <c r="AL232" s="136"/>
      <c r="AM232" s="136"/>
      <c r="AN232" s="136"/>
      <c r="AO232" s="136"/>
      <c r="AP232" s="136"/>
      <c r="AQ232" s="136"/>
      <c r="AR232" s="136"/>
      <c r="AS232" s="136"/>
      <c r="AT232" s="136"/>
      <c r="AU232" s="136"/>
      <c r="AY232" s="136"/>
      <c r="AZ232" s="136"/>
      <c r="BA232" s="136"/>
      <c r="BB232" s="136"/>
      <c r="BC232" s="136"/>
      <c r="BD232" s="136"/>
      <c r="BE232" s="136"/>
      <c r="BF232" s="136"/>
      <c r="BG232" s="136"/>
      <c r="BH232" s="136"/>
      <c r="BI232" s="136"/>
      <c r="BJ232" s="136"/>
      <c r="BN232" s="136"/>
      <c r="BO232" s="136"/>
      <c r="BP232" s="136"/>
      <c r="BQ232" s="136"/>
      <c r="BR232" s="136"/>
      <c r="BS232" s="136"/>
      <c r="BT232" s="136"/>
      <c r="BU232" s="136"/>
      <c r="BV232" s="136"/>
      <c r="BW232" s="136"/>
      <c r="BX232" s="136"/>
      <c r="BY232" s="136"/>
      <c r="CC232" s="136"/>
      <c r="CD232" s="136"/>
      <c r="CE232" s="136"/>
      <c r="CF232" s="136"/>
      <c r="CG232" s="136"/>
      <c r="CH232" s="136"/>
      <c r="CI232" s="136"/>
      <c r="CJ232" s="136"/>
      <c r="CK232" s="136"/>
      <c r="CL232" s="136"/>
      <c r="CM232" s="136"/>
      <c r="CN232" s="136"/>
    </row>
    <row r="233" spans="1:92" s="8" customFormat="1" x14ac:dyDescent="0.35">
      <c r="A233" s="8" t="s">
        <v>217</v>
      </c>
      <c r="C233" s="17"/>
      <c r="D233" s="17"/>
      <c r="F233" s="136">
        <v>0</v>
      </c>
      <c r="G233" s="136">
        <v>0</v>
      </c>
      <c r="H233" s="136">
        <v>0</v>
      </c>
      <c r="I233" s="136">
        <v>0</v>
      </c>
      <c r="J233" s="136">
        <v>0</v>
      </c>
      <c r="K233" s="136">
        <v>0</v>
      </c>
      <c r="L233" s="136">
        <v>0</v>
      </c>
      <c r="M233" s="136">
        <v>0</v>
      </c>
      <c r="N233" s="136">
        <v>0</v>
      </c>
      <c r="O233" s="136">
        <v>0</v>
      </c>
      <c r="P233" s="136">
        <v>0</v>
      </c>
      <c r="Q233" s="136">
        <v>0</v>
      </c>
      <c r="R233" s="136"/>
      <c r="S233" s="136"/>
      <c r="T233" s="136"/>
      <c r="U233" s="136">
        <v>0</v>
      </c>
      <c r="V233" s="136">
        <v>0</v>
      </c>
      <c r="W233" s="136">
        <v>0</v>
      </c>
      <c r="X233" s="136">
        <v>0</v>
      </c>
      <c r="Y233" s="136">
        <v>0</v>
      </c>
      <c r="Z233" s="136">
        <v>0</v>
      </c>
      <c r="AA233" s="136">
        <v>0</v>
      </c>
      <c r="AB233" s="136">
        <v>0</v>
      </c>
      <c r="AC233" s="136">
        <v>0</v>
      </c>
      <c r="AD233" s="136">
        <v>0</v>
      </c>
      <c r="AE233" s="136">
        <v>0</v>
      </c>
      <c r="AF233" s="136">
        <v>0</v>
      </c>
      <c r="AJ233" s="136">
        <v>0</v>
      </c>
      <c r="AK233" s="136">
        <v>0</v>
      </c>
      <c r="AL233" s="136">
        <v>0</v>
      </c>
      <c r="AM233" s="136">
        <v>0</v>
      </c>
      <c r="AN233" s="136">
        <v>0</v>
      </c>
      <c r="AO233" s="136">
        <v>0</v>
      </c>
      <c r="AP233" s="136">
        <v>0</v>
      </c>
      <c r="AQ233" s="136">
        <v>0</v>
      </c>
      <c r="AR233" s="136">
        <v>0</v>
      </c>
      <c r="AS233" s="136">
        <v>0</v>
      </c>
      <c r="AT233" s="136">
        <v>0</v>
      </c>
      <c r="AU233" s="136">
        <v>0</v>
      </c>
      <c r="AY233" s="136">
        <v>0</v>
      </c>
      <c r="AZ233" s="136">
        <v>0</v>
      </c>
      <c r="BA233" s="136">
        <v>0</v>
      </c>
      <c r="BB233" s="136">
        <v>0</v>
      </c>
      <c r="BC233" s="136">
        <v>0</v>
      </c>
      <c r="BD233" s="136">
        <v>0</v>
      </c>
      <c r="BE233" s="136">
        <v>0</v>
      </c>
      <c r="BF233" s="136">
        <v>0</v>
      </c>
      <c r="BG233" s="136">
        <v>0</v>
      </c>
      <c r="BH233" s="136">
        <v>0</v>
      </c>
      <c r="BI233" s="136">
        <v>0</v>
      </c>
      <c r="BJ233" s="136">
        <v>0</v>
      </c>
      <c r="BN233" s="136">
        <v>0</v>
      </c>
      <c r="BO233" s="136">
        <v>0</v>
      </c>
      <c r="BP233" s="136">
        <v>0</v>
      </c>
      <c r="BQ233" s="136">
        <v>0</v>
      </c>
      <c r="BR233" s="136">
        <v>0</v>
      </c>
      <c r="BS233" s="136">
        <v>0</v>
      </c>
      <c r="BT233" s="136">
        <v>0</v>
      </c>
      <c r="BU233" s="136">
        <v>0</v>
      </c>
      <c r="BV233" s="136">
        <v>0</v>
      </c>
      <c r="BW233" s="136">
        <v>0</v>
      </c>
      <c r="BX233" s="136">
        <v>0</v>
      </c>
      <c r="BY233" s="136">
        <v>0</v>
      </c>
      <c r="CC233" s="136">
        <v>0</v>
      </c>
      <c r="CD233" s="136">
        <v>0</v>
      </c>
      <c r="CE233" s="136">
        <v>0</v>
      </c>
      <c r="CF233" s="136">
        <v>0</v>
      </c>
      <c r="CG233" s="136">
        <v>0</v>
      </c>
      <c r="CH233" s="136">
        <v>0</v>
      </c>
      <c r="CI233" s="136">
        <v>0</v>
      </c>
      <c r="CJ233" s="136">
        <v>0</v>
      </c>
      <c r="CK233" s="136">
        <v>0</v>
      </c>
      <c r="CL233" s="136">
        <v>0</v>
      </c>
      <c r="CM233" s="136">
        <v>0</v>
      </c>
      <c r="CN233" s="136">
        <v>0</v>
      </c>
    </row>
    <row r="234" spans="1:92" s="8" customFormat="1" x14ac:dyDescent="0.35">
      <c r="A234" s="8" t="s">
        <v>266</v>
      </c>
      <c r="C234" s="17"/>
      <c r="D234" s="17"/>
      <c r="F234" s="136">
        <v>0</v>
      </c>
      <c r="G234" s="136">
        <v>0</v>
      </c>
      <c r="H234" s="136">
        <v>0</v>
      </c>
      <c r="I234" s="136">
        <v>0</v>
      </c>
      <c r="J234" s="136">
        <v>0</v>
      </c>
      <c r="K234" s="136">
        <v>0</v>
      </c>
      <c r="L234" s="136">
        <v>0</v>
      </c>
      <c r="M234" s="136">
        <v>0</v>
      </c>
      <c r="N234" s="136">
        <v>0</v>
      </c>
      <c r="O234" s="136">
        <v>0</v>
      </c>
      <c r="P234" s="136">
        <v>0</v>
      </c>
      <c r="Q234" s="136">
        <v>0</v>
      </c>
      <c r="R234" s="136"/>
      <c r="S234" s="136"/>
      <c r="T234" s="136"/>
      <c r="U234" s="136">
        <v>0</v>
      </c>
      <c r="V234" s="136">
        <v>0</v>
      </c>
      <c r="W234" s="136">
        <v>0</v>
      </c>
      <c r="X234" s="136">
        <v>0</v>
      </c>
      <c r="Y234" s="136">
        <v>0</v>
      </c>
      <c r="Z234" s="136">
        <v>0</v>
      </c>
      <c r="AA234" s="136">
        <v>0</v>
      </c>
      <c r="AB234" s="136">
        <v>0</v>
      </c>
      <c r="AC234" s="136">
        <v>0</v>
      </c>
      <c r="AD234" s="136">
        <v>0</v>
      </c>
      <c r="AE234" s="136">
        <v>0</v>
      </c>
      <c r="AF234" s="136">
        <v>0</v>
      </c>
      <c r="AJ234" s="136">
        <v>0</v>
      </c>
      <c r="AK234" s="136">
        <v>0</v>
      </c>
      <c r="AL234" s="136">
        <v>0</v>
      </c>
      <c r="AM234" s="136">
        <v>0</v>
      </c>
      <c r="AN234" s="136">
        <v>0</v>
      </c>
      <c r="AO234" s="136">
        <v>0</v>
      </c>
      <c r="AP234" s="136">
        <v>0</v>
      </c>
      <c r="AQ234" s="136">
        <v>0</v>
      </c>
      <c r="AR234" s="136">
        <v>0</v>
      </c>
      <c r="AS234" s="136">
        <v>0</v>
      </c>
      <c r="AT234" s="136">
        <v>0</v>
      </c>
      <c r="AU234" s="136">
        <v>0</v>
      </c>
      <c r="AY234" s="136">
        <v>0</v>
      </c>
      <c r="AZ234" s="136">
        <v>0</v>
      </c>
      <c r="BA234" s="136">
        <v>0</v>
      </c>
      <c r="BB234" s="136">
        <v>0</v>
      </c>
      <c r="BC234" s="136">
        <v>0</v>
      </c>
      <c r="BD234" s="136">
        <v>0</v>
      </c>
      <c r="BE234" s="136">
        <v>0</v>
      </c>
      <c r="BF234" s="136">
        <v>0</v>
      </c>
      <c r="BG234" s="136">
        <v>0</v>
      </c>
      <c r="BH234" s="136">
        <v>0</v>
      </c>
      <c r="BI234" s="136">
        <v>0</v>
      </c>
      <c r="BJ234" s="136">
        <v>0</v>
      </c>
      <c r="BN234" s="136">
        <v>0</v>
      </c>
      <c r="BO234" s="136">
        <v>0</v>
      </c>
      <c r="BP234" s="136">
        <v>0</v>
      </c>
      <c r="BQ234" s="136">
        <v>0</v>
      </c>
      <c r="BR234" s="136">
        <v>0</v>
      </c>
      <c r="BS234" s="136">
        <v>0</v>
      </c>
      <c r="BT234" s="136">
        <v>0</v>
      </c>
      <c r="BU234" s="136">
        <v>0</v>
      </c>
      <c r="BV234" s="136">
        <v>0</v>
      </c>
      <c r="BW234" s="136">
        <v>0</v>
      </c>
      <c r="BX234" s="136">
        <v>0</v>
      </c>
      <c r="BY234" s="136">
        <v>0</v>
      </c>
      <c r="CC234" s="136">
        <v>0</v>
      </c>
      <c r="CD234" s="136">
        <v>0</v>
      </c>
      <c r="CE234" s="136">
        <v>0</v>
      </c>
      <c r="CF234" s="136">
        <v>0</v>
      </c>
      <c r="CG234" s="136">
        <v>0</v>
      </c>
      <c r="CH234" s="136">
        <v>0</v>
      </c>
      <c r="CI234" s="136">
        <v>0</v>
      </c>
      <c r="CJ234" s="136">
        <v>0</v>
      </c>
      <c r="CK234" s="136">
        <v>0</v>
      </c>
      <c r="CL234" s="136">
        <v>0</v>
      </c>
      <c r="CM234" s="136">
        <v>0</v>
      </c>
      <c r="CN234" s="136">
        <v>0</v>
      </c>
    </row>
    <row r="235" spans="1:92" s="8" customFormat="1" x14ac:dyDescent="0.35">
      <c r="C235" s="17"/>
      <c r="D235" s="17"/>
      <c r="F235" s="136"/>
      <c r="G235" s="136"/>
      <c r="H235" s="136"/>
      <c r="I235" s="136"/>
      <c r="J235" s="136"/>
      <c r="K235" s="136"/>
      <c r="L235" s="136"/>
      <c r="M235" s="136"/>
      <c r="N235" s="136"/>
      <c r="O235" s="136"/>
      <c r="P235" s="136"/>
      <c r="Q235" s="136"/>
      <c r="R235" s="136"/>
      <c r="S235" s="136"/>
      <c r="T235" s="136"/>
      <c r="U235" s="136"/>
      <c r="V235" s="136"/>
      <c r="W235" s="136"/>
      <c r="X235" s="136"/>
      <c r="Y235" s="136"/>
      <c r="Z235" s="136"/>
      <c r="AA235" s="136"/>
      <c r="AB235" s="136"/>
      <c r="AC235" s="136"/>
      <c r="AD235" s="136"/>
      <c r="AE235" s="136"/>
      <c r="AF235" s="136"/>
      <c r="AJ235" s="136"/>
      <c r="AK235" s="136"/>
      <c r="AL235" s="136"/>
      <c r="AM235" s="136"/>
      <c r="AN235" s="136"/>
      <c r="AO235" s="136"/>
      <c r="AP235" s="136"/>
      <c r="AQ235" s="136"/>
      <c r="AR235" s="136"/>
      <c r="AS235" s="136"/>
      <c r="AT235" s="136"/>
      <c r="AU235" s="136"/>
      <c r="AY235" s="136"/>
      <c r="AZ235" s="136"/>
      <c r="BA235" s="136"/>
      <c r="BB235" s="136"/>
      <c r="BC235" s="136"/>
      <c r="BD235" s="136"/>
      <c r="BE235" s="136"/>
      <c r="BF235" s="136"/>
      <c r="BG235" s="136"/>
      <c r="BH235" s="136"/>
      <c r="BI235" s="136"/>
      <c r="BJ235" s="136"/>
      <c r="BN235" s="136"/>
      <c r="BO235" s="136"/>
      <c r="BP235" s="136"/>
      <c r="BQ235" s="136"/>
      <c r="BR235" s="136"/>
      <c r="BS235" s="136"/>
      <c r="BT235" s="136"/>
      <c r="BU235" s="136"/>
      <c r="BV235" s="136"/>
      <c r="BW235" s="136"/>
      <c r="BX235" s="136"/>
      <c r="BY235" s="136"/>
      <c r="CC235" s="136"/>
      <c r="CD235" s="136"/>
      <c r="CE235" s="136"/>
      <c r="CF235" s="136"/>
      <c r="CG235" s="136"/>
      <c r="CH235" s="136"/>
      <c r="CI235" s="136"/>
      <c r="CJ235" s="136"/>
      <c r="CK235" s="136"/>
      <c r="CL235" s="136"/>
      <c r="CM235" s="136"/>
      <c r="CN235" s="136"/>
    </row>
    <row r="236" spans="1:92" s="15" customFormat="1" thickBot="1" x14ac:dyDescent="0.35">
      <c r="A236" s="15" t="s">
        <v>217</v>
      </c>
      <c r="C236" s="79">
        <v>0</v>
      </c>
      <c r="D236" s="79"/>
      <c r="F236" s="156">
        <f>SUM(F233:F234)</f>
        <v>0</v>
      </c>
      <c r="G236" s="156">
        <f t="shared" ref="G236:Q236" si="1697">SUM(G233:G234)</f>
        <v>0</v>
      </c>
      <c r="H236" s="156">
        <f t="shared" si="1697"/>
        <v>0</v>
      </c>
      <c r="I236" s="156">
        <f t="shared" si="1697"/>
        <v>0</v>
      </c>
      <c r="J236" s="156">
        <f t="shared" si="1697"/>
        <v>0</v>
      </c>
      <c r="K236" s="156">
        <f t="shared" si="1697"/>
        <v>0</v>
      </c>
      <c r="L236" s="156">
        <f t="shared" si="1697"/>
        <v>0</v>
      </c>
      <c r="M236" s="156">
        <f t="shared" si="1697"/>
        <v>0</v>
      </c>
      <c r="N236" s="156">
        <f t="shared" si="1697"/>
        <v>0</v>
      </c>
      <c r="O236" s="156">
        <f t="shared" si="1697"/>
        <v>0</v>
      </c>
      <c r="P236" s="156">
        <f t="shared" si="1697"/>
        <v>0</v>
      </c>
      <c r="Q236" s="156">
        <f t="shared" si="1697"/>
        <v>0</v>
      </c>
      <c r="R236" s="156"/>
      <c r="S236" s="156"/>
      <c r="T236" s="156"/>
      <c r="U236" s="156">
        <f>SUM(U233:U234)</f>
        <v>0</v>
      </c>
      <c r="V236" s="156">
        <f t="shared" ref="V236:AF236" si="1698">SUM(V233:V234)</f>
        <v>0</v>
      </c>
      <c r="W236" s="156">
        <f t="shared" si="1698"/>
        <v>0</v>
      </c>
      <c r="X236" s="156">
        <f t="shared" si="1698"/>
        <v>0</v>
      </c>
      <c r="Y236" s="156">
        <f t="shared" si="1698"/>
        <v>0</v>
      </c>
      <c r="Z236" s="156">
        <f t="shared" si="1698"/>
        <v>0</v>
      </c>
      <c r="AA236" s="156">
        <f t="shared" si="1698"/>
        <v>0</v>
      </c>
      <c r="AB236" s="156">
        <f t="shared" si="1698"/>
        <v>0</v>
      </c>
      <c r="AC236" s="156">
        <f t="shared" si="1698"/>
        <v>0</v>
      </c>
      <c r="AD236" s="156">
        <f t="shared" si="1698"/>
        <v>0</v>
      </c>
      <c r="AE236" s="156">
        <f t="shared" si="1698"/>
        <v>0</v>
      </c>
      <c r="AF236" s="156">
        <f t="shared" si="1698"/>
        <v>0</v>
      </c>
      <c r="AJ236" s="156">
        <f>SUM(AJ233:AJ234)</f>
        <v>0</v>
      </c>
      <c r="AK236" s="156">
        <f t="shared" ref="AK236:AU236" si="1699">SUM(AK233:AK234)</f>
        <v>0</v>
      </c>
      <c r="AL236" s="156">
        <f t="shared" si="1699"/>
        <v>0</v>
      </c>
      <c r="AM236" s="156">
        <f t="shared" si="1699"/>
        <v>0</v>
      </c>
      <c r="AN236" s="156">
        <f t="shared" si="1699"/>
        <v>0</v>
      </c>
      <c r="AO236" s="156">
        <f t="shared" si="1699"/>
        <v>0</v>
      </c>
      <c r="AP236" s="156">
        <f t="shared" si="1699"/>
        <v>0</v>
      </c>
      <c r="AQ236" s="156">
        <f t="shared" si="1699"/>
        <v>0</v>
      </c>
      <c r="AR236" s="156">
        <f t="shared" si="1699"/>
        <v>0</v>
      </c>
      <c r="AS236" s="156">
        <f t="shared" si="1699"/>
        <v>0</v>
      </c>
      <c r="AT236" s="156">
        <f t="shared" si="1699"/>
        <v>0</v>
      </c>
      <c r="AU236" s="156">
        <f t="shared" si="1699"/>
        <v>0</v>
      </c>
      <c r="AY236" s="156">
        <f>SUM(AY233:AY234)</f>
        <v>0</v>
      </c>
      <c r="AZ236" s="156">
        <f t="shared" ref="AZ236:BJ236" si="1700">SUM(AZ233:AZ234)</f>
        <v>0</v>
      </c>
      <c r="BA236" s="156">
        <f t="shared" si="1700"/>
        <v>0</v>
      </c>
      <c r="BB236" s="156">
        <f t="shared" si="1700"/>
        <v>0</v>
      </c>
      <c r="BC236" s="156">
        <f t="shared" si="1700"/>
        <v>0</v>
      </c>
      <c r="BD236" s="156">
        <f t="shared" si="1700"/>
        <v>0</v>
      </c>
      <c r="BE236" s="156">
        <f t="shared" si="1700"/>
        <v>0</v>
      </c>
      <c r="BF236" s="156">
        <f t="shared" si="1700"/>
        <v>0</v>
      </c>
      <c r="BG236" s="156">
        <f t="shared" si="1700"/>
        <v>0</v>
      </c>
      <c r="BH236" s="156">
        <f t="shared" si="1700"/>
        <v>0</v>
      </c>
      <c r="BI236" s="156">
        <f t="shared" si="1700"/>
        <v>0</v>
      </c>
      <c r="BJ236" s="156">
        <f t="shared" si="1700"/>
        <v>0</v>
      </c>
      <c r="BN236" s="156">
        <f>SUM(BN233:BN234)</f>
        <v>0</v>
      </c>
      <c r="BO236" s="156">
        <f t="shared" ref="BO236:BY236" si="1701">SUM(BO233:BO234)</f>
        <v>0</v>
      </c>
      <c r="BP236" s="156">
        <f t="shared" si="1701"/>
        <v>0</v>
      </c>
      <c r="BQ236" s="156">
        <f t="shared" si="1701"/>
        <v>0</v>
      </c>
      <c r="BR236" s="156">
        <f t="shared" si="1701"/>
        <v>0</v>
      </c>
      <c r="BS236" s="156">
        <f t="shared" si="1701"/>
        <v>0</v>
      </c>
      <c r="BT236" s="156">
        <f t="shared" si="1701"/>
        <v>0</v>
      </c>
      <c r="BU236" s="156">
        <f t="shared" si="1701"/>
        <v>0</v>
      </c>
      <c r="BV236" s="156">
        <f t="shared" si="1701"/>
        <v>0</v>
      </c>
      <c r="BW236" s="156">
        <f t="shared" si="1701"/>
        <v>0</v>
      </c>
      <c r="BX236" s="156">
        <f t="shared" si="1701"/>
        <v>0</v>
      </c>
      <c r="BY236" s="156">
        <f t="shared" si="1701"/>
        <v>0</v>
      </c>
      <c r="CC236" s="156">
        <f>SUM(CC233:CC234)</f>
        <v>0</v>
      </c>
      <c r="CD236" s="156">
        <f t="shared" ref="CD236:CN236" si="1702">SUM(CD233:CD234)</f>
        <v>0</v>
      </c>
      <c r="CE236" s="156">
        <f t="shared" si="1702"/>
        <v>0</v>
      </c>
      <c r="CF236" s="156">
        <f t="shared" si="1702"/>
        <v>0</v>
      </c>
      <c r="CG236" s="156">
        <f t="shared" si="1702"/>
        <v>0</v>
      </c>
      <c r="CH236" s="156">
        <f t="shared" si="1702"/>
        <v>0</v>
      </c>
      <c r="CI236" s="156">
        <f t="shared" si="1702"/>
        <v>0</v>
      </c>
      <c r="CJ236" s="156">
        <f t="shared" si="1702"/>
        <v>0</v>
      </c>
      <c r="CK236" s="156">
        <f t="shared" si="1702"/>
        <v>0</v>
      </c>
      <c r="CL236" s="156">
        <f t="shared" si="1702"/>
        <v>0</v>
      </c>
      <c r="CM236" s="156">
        <f t="shared" si="1702"/>
        <v>0</v>
      </c>
      <c r="CN236" s="156">
        <f t="shared" si="1702"/>
        <v>0</v>
      </c>
    </row>
    <row r="237" spans="1:92" s="8" customFormat="1" x14ac:dyDescent="0.35">
      <c r="C237" s="17"/>
      <c r="D237" s="17"/>
      <c r="F237" s="136"/>
      <c r="G237" s="136"/>
      <c r="H237" s="136"/>
      <c r="I237" s="136"/>
      <c r="J237" s="136"/>
      <c r="K237" s="136"/>
      <c r="L237" s="136"/>
      <c r="M237" s="136"/>
      <c r="N237" s="136"/>
      <c r="O237" s="136"/>
      <c r="P237" s="136"/>
      <c r="Q237" s="136"/>
      <c r="R237" s="136"/>
      <c r="S237" s="136"/>
      <c r="T237" s="136"/>
      <c r="U237" s="136"/>
      <c r="V237" s="136"/>
      <c r="W237" s="136"/>
      <c r="X237" s="136"/>
      <c r="Y237" s="136"/>
      <c r="Z237" s="136"/>
      <c r="AA237" s="136"/>
      <c r="AB237" s="136"/>
      <c r="AC237" s="136"/>
      <c r="AD237" s="136"/>
      <c r="AE237" s="136"/>
      <c r="AF237" s="136"/>
      <c r="AJ237" s="136"/>
      <c r="AK237" s="136"/>
      <c r="AL237" s="136"/>
      <c r="AM237" s="136"/>
      <c r="AN237" s="136"/>
      <c r="AO237" s="136"/>
      <c r="AP237" s="136"/>
      <c r="AQ237" s="136"/>
      <c r="AR237" s="136"/>
      <c r="AS237" s="136"/>
      <c r="AT237" s="136"/>
      <c r="AU237" s="136"/>
      <c r="AY237" s="136"/>
      <c r="AZ237" s="136"/>
      <c r="BA237" s="136"/>
      <c r="BB237" s="136"/>
      <c r="BC237" s="136"/>
      <c r="BD237" s="136"/>
      <c r="BE237" s="136"/>
      <c r="BF237" s="136"/>
      <c r="BG237" s="136"/>
      <c r="BH237" s="136"/>
      <c r="BI237" s="136"/>
      <c r="BJ237" s="136"/>
      <c r="BN237" s="136"/>
      <c r="BO237" s="136"/>
      <c r="BP237" s="136"/>
      <c r="BQ237" s="136"/>
      <c r="BR237" s="136"/>
      <c r="BS237" s="136"/>
      <c r="BT237" s="136"/>
      <c r="BU237" s="136"/>
      <c r="BV237" s="136"/>
      <c r="BW237" s="136"/>
      <c r="BX237" s="136"/>
      <c r="BY237" s="136"/>
      <c r="CC237" s="136"/>
      <c r="CD237" s="136"/>
      <c r="CE237" s="136"/>
      <c r="CF237" s="136"/>
      <c r="CG237" s="136"/>
      <c r="CH237" s="136"/>
      <c r="CI237" s="136"/>
      <c r="CJ237" s="136"/>
      <c r="CK237" s="136"/>
      <c r="CL237" s="136"/>
      <c r="CM237" s="136"/>
      <c r="CN237" s="136"/>
    </row>
    <row r="238" spans="1:92" s="8" customFormat="1" x14ac:dyDescent="0.35">
      <c r="C238" s="17"/>
      <c r="D238" s="17"/>
      <c r="F238" s="136"/>
      <c r="G238" s="136"/>
      <c r="H238" s="136"/>
      <c r="I238" s="136"/>
      <c r="J238" s="136"/>
      <c r="K238" s="136"/>
      <c r="L238" s="136"/>
      <c r="M238" s="136"/>
      <c r="N238" s="136"/>
      <c r="O238" s="136"/>
      <c r="P238" s="136"/>
      <c r="Q238" s="136"/>
      <c r="R238" s="136"/>
      <c r="S238" s="136"/>
      <c r="T238" s="136"/>
      <c r="U238" s="136"/>
      <c r="V238" s="136"/>
      <c r="W238" s="136"/>
      <c r="X238" s="136"/>
      <c r="Y238" s="136"/>
      <c r="Z238" s="136"/>
      <c r="AA238" s="136"/>
      <c r="AB238" s="136"/>
      <c r="AC238" s="136"/>
      <c r="AD238" s="136"/>
      <c r="AE238" s="136"/>
      <c r="AF238" s="136"/>
    </row>
    <row r="239" spans="1:92" s="8" customFormat="1" x14ac:dyDescent="0.35">
      <c r="A239" s="13" t="s">
        <v>49</v>
      </c>
      <c r="B239" s="13"/>
      <c r="C239" s="224"/>
      <c r="D239" s="224"/>
      <c r="E239" s="22"/>
      <c r="F239" s="136"/>
      <c r="G239" s="136"/>
      <c r="H239" s="136"/>
      <c r="I239" s="136"/>
      <c r="J239" s="136"/>
      <c r="K239" s="136"/>
      <c r="L239" s="136"/>
      <c r="M239" s="136"/>
      <c r="N239" s="136"/>
      <c r="O239" s="136"/>
      <c r="P239" s="136"/>
      <c r="Q239" s="136"/>
      <c r="R239" s="136"/>
      <c r="S239" s="136"/>
      <c r="T239" s="136"/>
      <c r="U239" s="167"/>
      <c r="V239" s="167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H239" s="80"/>
      <c r="AJ239" s="26"/>
      <c r="AK239" s="22"/>
      <c r="AL239" s="22"/>
      <c r="AM239" s="22"/>
      <c r="AN239" s="22"/>
      <c r="AO239" s="22"/>
      <c r="AP239" s="22"/>
      <c r="AQ239" s="22"/>
      <c r="AR239" s="22"/>
      <c r="AS239" s="22"/>
      <c r="AT239" s="22"/>
      <c r="AU239" s="22"/>
      <c r="AY239" s="26"/>
      <c r="AZ239" s="22"/>
      <c r="BA239" s="22"/>
      <c r="BB239" s="22"/>
      <c r="BC239" s="22"/>
      <c r="BD239" s="22"/>
      <c r="BE239" s="22"/>
      <c r="BF239" s="22"/>
      <c r="BG239" s="22"/>
      <c r="BH239" s="22"/>
      <c r="BI239" s="22"/>
      <c r="BJ239" s="22"/>
      <c r="BN239" s="26"/>
      <c r="BO239" s="22"/>
      <c r="BP239" s="22"/>
      <c r="BQ239" s="22"/>
      <c r="BR239" s="22"/>
      <c r="BS239" s="22"/>
      <c r="BT239" s="22"/>
      <c r="BU239" s="22"/>
      <c r="BV239" s="22"/>
      <c r="BW239" s="22"/>
      <c r="BX239" s="22"/>
      <c r="BY239" s="22"/>
      <c r="CC239" s="26"/>
      <c r="CD239" s="22"/>
      <c r="CE239" s="22"/>
      <c r="CF239" s="22"/>
      <c r="CG239" s="22"/>
      <c r="CH239" s="22"/>
      <c r="CI239" s="22"/>
      <c r="CJ239" s="22"/>
      <c r="CK239" s="22"/>
      <c r="CL239" s="22"/>
      <c r="CM239" s="22"/>
      <c r="CN239" s="22"/>
    </row>
    <row r="240" spans="1:92" s="8" customFormat="1" x14ac:dyDescent="0.35">
      <c r="C240" s="17"/>
      <c r="D240" s="17"/>
      <c r="F240" s="136"/>
      <c r="G240" s="136"/>
      <c r="H240" s="136"/>
      <c r="I240" s="136"/>
      <c r="J240" s="136"/>
      <c r="K240" s="136"/>
      <c r="L240" s="136"/>
      <c r="M240" s="136"/>
      <c r="N240" s="136"/>
      <c r="O240" s="136"/>
      <c r="P240" s="136"/>
      <c r="Q240" s="136"/>
      <c r="R240" s="136"/>
      <c r="S240" s="136" t="s">
        <v>288</v>
      </c>
      <c r="T240" s="136"/>
      <c r="U240" s="168"/>
      <c r="V240" s="168"/>
      <c r="W240" s="168"/>
      <c r="X240" s="168"/>
      <c r="Y240" s="168"/>
      <c r="Z240" s="168"/>
      <c r="AA240" s="168"/>
      <c r="AB240" s="168"/>
      <c r="AC240" s="168"/>
      <c r="AD240" s="168"/>
      <c r="AE240" s="168"/>
      <c r="AF240" s="168"/>
      <c r="AJ240" s="23"/>
      <c r="AK240" s="23"/>
      <c r="AL240" s="23"/>
      <c r="AM240" s="23"/>
      <c r="AN240" s="23"/>
      <c r="AO240" s="23"/>
      <c r="AP240" s="23"/>
      <c r="AQ240" s="23"/>
      <c r="AR240" s="23"/>
      <c r="AS240" s="23"/>
      <c r="AT240" s="23"/>
      <c r="AU240" s="23"/>
      <c r="AY240" s="23"/>
      <c r="AZ240" s="23"/>
      <c r="BA240" s="23"/>
      <c r="BB240" s="23"/>
      <c r="BC240" s="23"/>
      <c r="BD240" s="23"/>
      <c r="BE240" s="23"/>
      <c r="BF240" s="23"/>
      <c r="BG240" s="23"/>
      <c r="BH240" s="23"/>
      <c r="BI240" s="23"/>
      <c r="BJ240" s="23"/>
      <c r="BN240" s="23"/>
      <c r="BO240" s="23"/>
      <c r="BP240" s="23"/>
      <c r="BQ240" s="23"/>
      <c r="BR240" s="23"/>
      <c r="BS240" s="23"/>
      <c r="BT240" s="23"/>
      <c r="BU240" s="23"/>
      <c r="BV240" s="23"/>
      <c r="BW240" s="23"/>
      <c r="BX240" s="23"/>
      <c r="BY240" s="23"/>
      <c r="CC240" s="23"/>
      <c r="CD240" s="23"/>
      <c r="CE240" s="23"/>
      <c r="CF240" s="23"/>
      <c r="CG240" s="23"/>
      <c r="CH240" s="23"/>
      <c r="CI240" s="23"/>
      <c r="CJ240" s="23"/>
      <c r="CK240" s="23"/>
      <c r="CL240" s="23"/>
      <c r="CM240" s="23"/>
      <c r="CN240" s="23"/>
    </row>
    <row r="241" spans="1:95" s="8" customFormat="1" x14ac:dyDescent="0.35">
      <c r="A241" s="8" t="s">
        <v>287</v>
      </c>
      <c r="C241" s="17"/>
      <c r="D241" s="17"/>
      <c r="E241" s="180" t="s">
        <v>288</v>
      </c>
      <c r="F241" s="182">
        <v>0.05</v>
      </c>
      <c r="G241" s="182">
        <v>8.3333333333333329E-2</v>
      </c>
      <c r="H241" s="182">
        <v>8.3333333333333329E-2</v>
      </c>
      <c r="I241" s="182">
        <v>8.3333333333333329E-2</v>
      </c>
      <c r="J241" s="182">
        <v>0.12</v>
      </c>
      <c r="K241" s="182">
        <v>0.12</v>
      </c>
      <c r="L241" s="182">
        <v>0.11</v>
      </c>
      <c r="M241" s="182">
        <v>8.3333333333333329E-2</v>
      </c>
      <c r="N241" s="182">
        <v>8.3333333333333329E-2</v>
      </c>
      <c r="O241" s="182">
        <v>8.3333333333333329E-2</v>
      </c>
      <c r="P241" s="182">
        <v>0.05</v>
      </c>
      <c r="Q241" s="182">
        <v>0.05</v>
      </c>
      <c r="R241" s="136"/>
      <c r="S241" s="182">
        <v>0.1</v>
      </c>
      <c r="T241" s="136"/>
      <c r="U241" s="168">
        <f>F245/$S$245</f>
        <v>4.456094364351245E-2</v>
      </c>
      <c r="V241" s="168">
        <f t="shared" ref="V241:AF241" si="1703">G245/$S$245</f>
        <v>9.4364351245085187E-2</v>
      </c>
      <c r="W241" s="168">
        <f t="shared" si="1703"/>
        <v>7.6015727391874177E-2</v>
      </c>
      <c r="X241" s="168">
        <f t="shared" si="1703"/>
        <v>8.6500655307994764E-2</v>
      </c>
      <c r="Y241" s="168">
        <f t="shared" si="1703"/>
        <v>0.12057667103538663</v>
      </c>
      <c r="Z241" s="168">
        <f t="shared" si="1703"/>
        <v>0.12057667103538663</v>
      </c>
      <c r="AA241" s="168">
        <f t="shared" si="1703"/>
        <v>0.11009174311926606</v>
      </c>
      <c r="AB241" s="168">
        <f t="shared" si="1703"/>
        <v>8.3879423328964614E-2</v>
      </c>
      <c r="AC241" s="168">
        <f t="shared" si="1703"/>
        <v>8.3879423328964614E-2</v>
      </c>
      <c r="AD241" s="168">
        <f t="shared" si="1703"/>
        <v>8.3879423328964614E-2</v>
      </c>
      <c r="AE241" s="168">
        <f t="shared" si="1703"/>
        <v>5.242463958060288E-2</v>
      </c>
      <c r="AF241" s="168">
        <f t="shared" si="1703"/>
        <v>4.3250327653997382E-2</v>
      </c>
      <c r="AH241" s="98">
        <v>0.05</v>
      </c>
      <c r="AJ241" s="168">
        <f>U245/$AH$245</f>
        <v>4.4560943643512443E-2</v>
      </c>
      <c r="AK241" s="168">
        <f t="shared" ref="AK241:AU241" si="1704">V245/$AH$245</f>
        <v>9.4364351245085173E-2</v>
      </c>
      <c r="AL241" s="168">
        <f t="shared" si="1704"/>
        <v>7.6015727391874163E-2</v>
      </c>
      <c r="AM241" s="168">
        <f t="shared" si="1704"/>
        <v>8.650065530799475E-2</v>
      </c>
      <c r="AN241" s="168">
        <f t="shared" si="1704"/>
        <v>0.12057667103538663</v>
      </c>
      <c r="AO241" s="168">
        <f t="shared" si="1704"/>
        <v>0.12057667103538663</v>
      </c>
      <c r="AP241" s="168">
        <f t="shared" si="1704"/>
        <v>0.11009174311926605</v>
      </c>
      <c r="AQ241" s="168">
        <f t="shared" si="1704"/>
        <v>8.3879423328964614E-2</v>
      </c>
      <c r="AR241" s="168">
        <f t="shared" si="1704"/>
        <v>8.3879423328964614E-2</v>
      </c>
      <c r="AS241" s="168">
        <f t="shared" si="1704"/>
        <v>8.3879423328964614E-2</v>
      </c>
      <c r="AT241" s="168">
        <f t="shared" si="1704"/>
        <v>5.242463958060288E-2</v>
      </c>
      <c r="AU241" s="168">
        <f t="shared" si="1704"/>
        <v>4.3250327653997375E-2</v>
      </c>
      <c r="AW241" s="23">
        <f>SUM(AJ241:AU241)</f>
        <v>0.99999999999999978</v>
      </c>
      <c r="AY241" s="168">
        <f>AJ245/$AW$245</f>
        <v>4.456094364351245E-2</v>
      </c>
      <c r="AZ241" s="168">
        <f t="shared" ref="AZ241:BJ241" si="1705">AK245/$AW$245</f>
        <v>9.4364351245085173E-2</v>
      </c>
      <c r="BA241" s="168">
        <f t="shared" si="1705"/>
        <v>7.6015727391874163E-2</v>
      </c>
      <c r="BB241" s="168">
        <f t="shared" si="1705"/>
        <v>8.6500655307994764E-2</v>
      </c>
      <c r="BC241" s="168">
        <f t="shared" si="1705"/>
        <v>0.12057667103538665</v>
      </c>
      <c r="BD241" s="168">
        <f t="shared" si="1705"/>
        <v>0.12057667103538665</v>
      </c>
      <c r="BE241" s="168">
        <f t="shared" si="1705"/>
        <v>0.11009174311926606</v>
      </c>
      <c r="BF241" s="168">
        <f t="shared" si="1705"/>
        <v>8.3879423328964614E-2</v>
      </c>
      <c r="BG241" s="168">
        <f t="shared" si="1705"/>
        <v>8.3879423328964614E-2</v>
      </c>
      <c r="BH241" s="168">
        <f t="shared" si="1705"/>
        <v>8.3879423328964614E-2</v>
      </c>
      <c r="BI241" s="168">
        <f t="shared" si="1705"/>
        <v>5.242463958060288E-2</v>
      </c>
      <c r="BJ241" s="168">
        <f t="shared" si="1705"/>
        <v>4.3250327653997382E-2</v>
      </c>
      <c r="BL241" s="23">
        <f>SUM(AY241:BJ241)</f>
        <v>0.99999999999999989</v>
      </c>
      <c r="BN241" s="168">
        <f>AY245/$BL$245</f>
        <v>4.456094364351245E-2</v>
      </c>
      <c r="BO241" s="168">
        <f t="shared" ref="BO241:BY241" si="1706">AZ245/$BL$245</f>
        <v>9.4364351245085173E-2</v>
      </c>
      <c r="BP241" s="168">
        <f t="shared" si="1706"/>
        <v>7.6015727391874163E-2</v>
      </c>
      <c r="BQ241" s="168">
        <f t="shared" si="1706"/>
        <v>8.6500655307994764E-2</v>
      </c>
      <c r="BR241" s="168">
        <f t="shared" si="1706"/>
        <v>0.12057667103538665</v>
      </c>
      <c r="BS241" s="168">
        <f t="shared" si="1706"/>
        <v>0.12057667103538665</v>
      </c>
      <c r="BT241" s="168">
        <f t="shared" si="1706"/>
        <v>0.11009174311926608</v>
      </c>
      <c r="BU241" s="168">
        <f t="shared" si="1706"/>
        <v>8.3879423328964614E-2</v>
      </c>
      <c r="BV241" s="168">
        <f t="shared" si="1706"/>
        <v>8.3879423328964614E-2</v>
      </c>
      <c r="BW241" s="168">
        <f t="shared" si="1706"/>
        <v>8.3879423328964614E-2</v>
      </c>
      <c r="BX241" s="168">
        <f t="shared" si="1706"/>
        <v>5.2424639580602887E-2</v>
      </c>
      <c r="BY241" s="168">
        <f t="shared" si="1706"/>
        <v>4.3250327653997382E-2</v>
      </c>
      <c r="CA241" s="23">
        <f>SUM(BN241:BY241)</f>
        <v>0.99999999999999989</v>
      </c>
      <c r="CC241" s="168">
        <f>BN245/$CA$245</f>
        <v>4.4560943643512443E-2</v>
      </c>
      <c r="CD241" s="168">
        <f t="shared" ref="CD241:CN241" si="1707">BO245/$CA$245</f>
        <v>9.4364351245085173E-2</v>
      </c>
      <c r="CE241" s="168">
        <f t="shared" si="1707"/>
        <v>7.6015727391874163E-2</v>
      </c>
      <c r="CF241" s="168">
        <f t="shared" si="1707"/>
        <v>8.6500655307994764E-2</v>
      </c>
      <c r="CG241" s="168">
        <f t="shared" si="1707"/>
        <v>0.12057667103538663</v>
      </c>
      <c r="CH241" s="168">
        <f t="shared" si="1707"/>
        <v>0.12057667103538663</v>
      </c>
      <c r="CI241" s="168">
        <f t="shared" si="1707"/>
        <v>0.11009174311926606</v>
      </c>
      <c r="CJ241" s="168">
        <f t="shared" si="1707"/>
        <v>8.3879423328964614E-2</v>
      </c>
      <c r="CK241" s="168">
        <f t="shared" si="1707"/>
        <v>8.3879423328964614E-2</v>
      </c>
      <c r="CL241" s="168">
        <f t="shared" si="1707"/>
        <v>8.3879423328964614E-2</v>
      </c>
      <c r="CM241" s="168">
        <f t="shared" si="1707"/>
        <v>5.242463958060288E-2</v>
      </c>
      <c r="CN241" s="168">
        <f t="shared" si="1707"/>
        <v>4.3250327653997382E-2</v>
      </c>
      <c r="CP241" s="23">
        <f>SUM(CC241:CN241)</f>
        <v>0.99999999999999989</v>
      </c>
    </row>
    <row r="242" spans="1:95" s="8" customFormat="1" x14ac:dyDescent="0.35">
      <c r="C242" s="17"/>
      <c r="D242" s="17"/>
      <c r="E242" s="181">
        <v>0.05</v>
      </c>
      <c r="F242" s="168"/>
      <c r="G242" s="168"/>
      <c r="H242" s="168"/>
      <c r="I242" s="168"/>
      <c r="J242" s="168"/>
      <c r="K242" s="168"/>
      <c r="L242" s="168"/>
      <c r="M242" s="168"/>
      <c r="N242" s="168"/>
      <c r="O242" s="168"/>
      <c r="P242" s="168"/>
      <c r="Q242" s="168"/>
      <c r="R242" s="136"/>
      <c r="S242" s="168"/>
      <c r="T242" s="136"/>
      <c r="U242" s="168"/>
      <c r="V242" s="168"/>
      <c r="W242" s="168"/>
      <c r="X242" s="168"/>
      <c r="Y242" s="168"/>
      <c r="Z242" s="168"/>
      <c r="AA242" s="168"/>
      <c r="AB242" s="168"/>
      <c r="AC242" s="168"/>
      <c r="AD242" s="168"/>
      <c r="AE242" s="168"/>
      <c r="AF242" s="168"/>
      <c r="AJ242" s="168"/>
      <c r="AK242" s="168"/>
      <c r="AL242" s="168"/>
      <c r="AM242" s="168"/>
      <c r="AN242" s="168"/>
      <c r="AO242" s="168"/>
      <c r="AP242" s="168"/>
      <c r="AQ242" s="168"/>
      <c r="AR242" s="168"/>
      <c r="AS242" s="168"/>
      <c r="AT242" s="168"/>
      <c r="AU242" s="168"/>
      <c r="AW242" s="23"/>
      <c r="AY242" s="168"/>
      <c r="AZ242" s="168"/>
      <c r="BA242" s="168"/>
      <c r="BB242" s="168"/>
      <c r="BC242" s="168"/>
      <c r="BD242" s="168"/>
      <c r="BE242" s="168"/>
      <c r="BF242" s="168"/>
      <c r="BG242" s="168"/>
      <c r="BH242" s="168"/>
      <c r="BI242" s="168"/>
      <c r="BJ242" s="168"/>
      <c r="BL242" s="23"/>
      <c r="BN242" s="168"/>
      <c r="BO242" s="168"/>
      <c r="BP242" s="168"/>
      <c r="BQ242" s="168"/>
      <c r="BR242" s="168"/>
      <c r="BS242" s="168"/>
      <c r="BT242" s="168"/>
      <c r="BU242" s="168"/>
      <c r="BV242" s="168"/>
      <c r="BW242" s="168"/>
      <c r="BX242" s="168"/>
      <c r="BY242" s="168"/>
      <c r="CA242" s="23"/>
      <c r="CC242" s="168"/>
      <c r="CD242" s="168"/>
      <c r="CE242" s="168"/>
      <c r="CF242" s="168"/>
      <c r="CG242" s="168"/>
      <c r="CH242" s="168"/>
      <c r="CI242" s="168"/>
      <c r="CJ242" s="168"/>
      <c r="CK242" s="168"/>
      <c r="CL242" s="168"/>
      <c r="CM242" s="168"/>
      <c r="CN242" s="168"/>
      <c r="CP242" s="23"/>
    </row>
    <row r="243" spans="1:95" s="8" customFormat="1" x14ac:dyDescent="0.35">
      <c r="A243" s="8" t="s">
        <v>193</v>
      </c>
      <c r="C243" s="17"/>
      <c r="D243" s="17"/>
      <c r="F243" s="179">
        <f>$D$251*(1+$E$242)*F241</f>
        <v>945000</v>
      </c>
      <c r="G243" s="179">
        <f t="shared" ref="G243:Q243" si="1708">$D$251*(1+$E$242)*G241</f>
        <v>1575000</v>
      </c>
      <c r="H243" s="179">
        <f t="shared" si="1708"/>
        <v>1575000</v>
      </c>
      <c r="I243" s="179">
        <f t="shared" si="1708"/>
        <v>1575000</v>
      </c>
      <c r="J243" s="179">
        <f t="shared" si="1708"/>
        <v>2268000</v>
      </c>
      <c r="K243" s="179">
        <f t="shared" si="1708"/>
        <v>2268000</v>
      </c>
      <c r="L243" s="179">
        <f t="shared" si="1708"/>
        <v>2079000</v>
      </c>
      <c r="M243" s="179">
        <f t="shared" si="1708"/>
        <v>1575000</v>
      </c>
      <c r="N243" s="179">
        <f t="shared" si="1708"/>
        <v>1575000</v>
      </c>
      <c r="O243" s="179">
        <f t="shared" si="1708"/>
        <v>1575000</v>
      </c>
      <c r="P243" s="179">
        <f t="shared" si="1708"/>
        <v>945000</v>
      </c>
      <c r="Q243" s="179">
        <f t="shared" si="1708"/>
        <v>945000</v>
      </c>
      <c r="R243" s="136"/>
      <c r="S243" s="179">
        <f>SUM(F243:Q243)</f>
        <v>18900000</v>
      </c>
      <c r="T243" s="136"/>
      <c r="U243" s="169">
        <f>$S$243*(U241)*(1+$S$241)</f>
        <v>926422.01834862388</v>
      </c>
      <c r="V243" s="169">
        <f t="shared" ref="V243:AF243" si="1709">$S$243*(V241)*(1+$S$241)</f>
        <v>1961834.8623853212</v>
      </c>
      <c r="W243" s="169">
        <f t="shared" si="1709"/>
        <v>1580366.9724770642</v>
      </c>
      <c r="X243" s="169">
        <f t="shared" si="1709"/>
        <v>1798348.6238532113</v>
      </c>
      <c r="Y243" s="169">
        <f t="shared" si="1709"/>
        <v>2506788.9908256885</v>
      </c>
      <c r="Z243" s="169">
        <f t="shared" si="1709"/>
        <v>2506788.9908256885</v>
      </c>
      <c r="AA243" s="169">
        <f t="shared" si="1709"/>
        <v>2288807.3394495416</v>
      </c>
      <c r="AB243" s="169">
        <f t="shared" si="1709"/>
        <v>1743853.2110091746</v>
      </c>
      <c r="AC243" s="169">
        <f t="shared" si="1709"/>
        <v>1743853.2110091746</v>
      </c>
      <c r="AD243" s="169">
        <f t="shared" si="1709"/>
        <v>1743853.2110091746</v>
      </c>
      <c r="AE243" s="169">
        <f t="shared" si="1709"/>
        <v>1089908.2568807341</v>
      </c>
      <c r="AF243" s="169">
        <f t="shared" si="1709"/>
        <v>899174.31192660565</v>
      </c>
      <c r="AH243" s="26">
        <f>SUM(U243:AF243)</f>
        <v>20790000.000000004</v>
      </c>
      <c r="AJ243" s="169">
        <f>$AH$243*(AJ241)*(1+$AH$241)</f>
        <v>972743.11926605518</v>
      </c>
      <c r="AK243" s="169">
        <f t="shared" ref="AK243:AU243" si="1710">$AH$243*(AK241)*(1+$AH$241)</f>
        <v>2059926.6055045873</v>
      </c>
      <c r="AL243" s="169">
        <f t="shared" si="1710"/>
        <v>1659385.3211009174</v>
      </c>
      <c r="AM243" s="169">
        <f t="shared" si="1710"/>
        <v>1888266.055045872</v>
      </c>
      <c r="AN243" s="169">
        <f t="shared" si="1710"/>
        <v>2632128.4403669732</v>
      </c>
      <c r="AO243" s="169">
        <f t="shared" si="1710"/>
        <v>2632128.4403669732</v>
      </c>
      <c r="AP243" s="169">
        <f t="shared" si="1710"/>
        <v>2403247.7064220188</v>
      </c>
      <c r="AQ243" s="169">
        <f t="shared" si="1710"/>
        <v>1831045.8715596334</v>
      </c>
      <c r="AR243" s="169">
        <f t="shared" si="1710"/>
        <v>1831045.8715596334</v>
      </c>
      <c r="AS243" s="169">
        <f t="shared" si="1710"/>
        <v>1831045.8715596334</v>
      </c>
      <c r="AT243" s="169">
        <f t="shared" si="1710"/>
        <v>1144403.6697247708</v>
      </c>
      <c r="AU243" s="169">
        <f t="shared" si="1710"/>
        <v>944133.027522936</v>
      </c>
      <c r="AW243" s="26">
        <f>SUM(AJ243:AU243)</f>
        <v>21829500.000000004</v>
      </c>
      <c r="AY243" s="169">
        <f>$AW$243*(AY241)*(1+$AH$241)</f>
        <v>1021380.275229358</v>
      </c>
      <c r="AZ243" s="169">
        <f t="shared" ref="AZ243:BJ243" si="1711">$AW$243*(AZ241)*(1+$AH$241)</f>
        <v>2162922.9357798165</v>
      </c>
      <c r="BA243" s="169">
        <f t="shared" si="1711"/>
        <v>1742354.5871559633</v>
      </c>
      <c r="BB243" s="169">
        <f t="shared" si="1711"/>
        <v>1982679.3577981656</v>
      </c>
      <c r="BC243" s="169">
        <f t="shared" si="1711"/>
        <v>2763734.8623853219</v>
      </c>
      <c r="BD243" s="169">
        <f t="shared" si="1711"/>
        <v>2763734.8623853219</v>
      </c>
      <c r="BE243" s="169">
        <f t="shared" si="1711"/>
        <v>2523410.09174312</v>
      </c>
      <c r="BF243" s="169">
        <f t="shared" si="1711"/>
        <v>1922598.1651376151</v>
      </c>
      <c r="BG243" s="169">
        <f t="shared" si="1711"/>
        <v>1922598.1651376151</v>
      </c>
      <c r="BH243" s="169">
        <f t="shared" si="1711"/>
        <v>1922598.1651376151</v>
      </c>
      <c r="BI243" s="169">
        <f t="shared" si="1711"/>
        <v>1201623.8532110094</v>
      </c>
      <c r="BJ243" s="169">
        <f t="shared" si="1711"/>
        <v>991339.67889908282</v>
      </c>
      <c r="BL243" s="26">
        <f>SUM(AY243:BJ243)</f>
        <v>22920975.000000004</v>
      </c>
      <c r="BN243" s="169">
        <f>$BL$243*(BN241)*(1+$AH$241)</f>
        <v>1072449.2889908259</v>
      </c>
      <c r="BO243" s="169">
        <f t="shared" ref="BO243:BY243" si="1712">$BL$243*(BO241)*(1+$AH$241)</f>
        <v>2271069.0825688075</v>
      </c>
      <c r="BP243" s="169">
        <f t="shared" si="1712"/>
        <v>1829472.3165137616</v>
      </c>
      <c r="BQ243" s="169">
        <f t="shared" si="1712"/>
        <v>2081813.3256880741</v>
      </c>
      <c r="BR243" s="169">
        <f t="shared" si="1712"/>
        <v>2901921.6055045882</v>
      </c>
      <c r="BS243" s="169">
        <f t="shared" si="1712"/>
        <v>2901921.6055045882</v>
      </c>
      <c r="BT243" s="169">
        <f t="shared" si="1712"/>
        <v>2649580.5963302762</v>
      </c>
      <c r="BU243" s="169">
        <f t="shared" si="1712"/>
        <v>2018728.073394496</v>
      </c>
      <c r="BV243" s="169">
        <f t="shared" si="1712"/>
        <v>2018728.073394496</v>
      </c>
      <c r="BW243" s="169">
        <f t="shared" si="1712"/>
        <v>2018728.073394496</v>
      </c>
      <c r="BX243" s="169">
        <f t="shared" si="1712"/>
        <v>1261705.04587156</v>
      </c>
      <c r="BY243" s="169">
        <f t="shared" si="1712"/>
        <v>1040906.6628440371</v>
      </c>
      <c r="CA243" s="26">
        <f>SUM(BN243:BY243)</f>
        <v>24067023.750000007</v>
      </c>
      <c r="CC243" s="169">
        <f>$CA$243*(CC241)*(1+$AH$241)</f>
        <v>1126071.7534403673</v>
      </c>
      <c r="CD243" s="169">
        <f t="shared" ref="CD243:CN243" si="1713">$CA$243*(CD241)*(1+$AH$241)</f>
        <v>2384622.536697248</v>
      </c>
      <c r="CE243" s="169">
        <f t="shared" si="1713"/>
        <v>1920945.9323394499</v>
      </c>
      <c r="CF243" s="169">
        <f t="shared" si="1713"/>
        <v>2185903.9919724781</v>
      </c>
      <c r="CG243" s="169">
        <f t="shared" si="1713"/>
        <v>3047017.6857798179</v>
      </c>
      <c r="CH243" s="169">
        <f t="shared" si="1713"/>
        <v>3047017.6857798179</v>
      </c>
      <c r="CI243" s="169">
        <f t="shared" si="1713"/>
        <v>2782059.6261467901</v>
      </c>
      <c r="CJ243" s="169">
        <f t="shared" si="1713"/>
        <v>2119664.4770642207</v>
      </c>
      <c r="CK243" s="169">
        <f t="shared" si="1713"/>
        <v>2119664.4770642207</v>
      </c>
      <c r="CL243" s="169">
        <f t="shared" si="1713"/>
        <v>2119664.4770642207</v>
      </c>
      <c r="CM243" s="169">
        <f t="shared" si="1713"/>
        <v>1324790.2981651381</v>
      </c>
      <c r="CN243" s="169">
        <f t="shared" si="1713"/>
        <v>1092951.9959862391</v>
      </c>
      <c r="CP243" s="26">
        <f>SUM(CC243:CN243)</f>
        <v>25270374.937500011</v>
      </c>
    </row>
    <row r="244" spans="1:95" s="8" customFormat="1" x14ac:dyDescent="0.35">
      <c r="C244" s="17"/>
      <c r="D244" s="17"/>
      <c r="F244" s="136"/>
      <c r="G244" s="136"/>
      <c r="H244" s="136"/>
      <c r="I244" s="136"/>
      <c r="J244" s="136"/>
      <c r="K244" s="136"/>
      <c r="L244" s="136"/>
      <c r="M244" s="136"/>
      <c r="N244" s="136"/>
      <c r="O244" s="136"/>
      <c r="P244" s="136"/>
      <c r="Q244" s="136"/>
      <c r="R244" s="136"/>
      <c r="S244" s="136"/>
      <c r="T244" s="136"/>
      <c r="U244" s="136"/>
      <c r="V244" s="136"/>
      <c r="W244" s="136"/>
      <c r="X244" s="136"/>
      <c r="Y244" s="136"/>
      <c r="Z244" s="136"/>
      <c r="AA244" s="136"/>
      <c r="AB244" s="136"/>
      <c r="AC244" s="136"/>
      <c r="AD244" s="136"/>
      <c r="AE244" s="136"/>
      <c r="AF244" s="136"/>
    </row>
    <row r="245" spans="1:95" s="8" customFormat="1" x14ac:dyDescent="0.35">
      <c r="A245" s="8" t="s">
        <v>183</v>
      </c>
      <c r="C245" s="17"/>
      <c r="D245" s="17"/>
      <c r="F245" s="136">
        <v>850000</v>
      </c>
      <c r="G245" s="136">
        <v>1800000</v>
      </c>
      <c r="H245" s="136">
        <v>1450000</v>
      </c>
      <c r="I245" s="136">
        <v>1650000</v>
      </c>
      <c r="J245" s="136">
        <v>2300000</v>
      </c>
      <c r="K245" s="136">
        <v>2300000</v>
      </c>
      <c r="L245" s="136">
        <v>2100000</v>
      </c>
      <c r="M245" s="136">
        <v>1600000</v>
      </c>
      <c r="N245" s="136">
        <v>1600000</v>
      </c>
      <c r="O245" s="136">
        <v>1600000</v>
      </c>
      <c r="P245" s="136">
        <v>1000000</v>
      </c>
      <c r="Q245" s="136">
        <v>825000</v>
      </c>
      <c r="R245" s="136"/>
      <c r="S245" s="136">
        <f>SUM(F245:R245)</f>
        <v>19075000</v>
      </c>
      <c r="T245" s="136"/>
      <c r="U245" s="136">
        <f>U243</f>
        <v>926422.01834862388</v>
      </c>
      <c r="V245" s="136">
        <f t="shared" ref="V245:AF245" si="1714">V243</f>
        <v>1961834.8623853212</v>
      </c>
      <c r="W245" s="136">
        <f t="shared" si="1714"/>
        <v>1580366.9724770642</v>
      </c>
      <c r="X245" s="136">
        <f t="shared" si="1714"/>
        <v>1798348.6238532113</v>
      </c>
      <c r="Y245" s="136">
        <f t="shared" si="1714"/>
        <v>2506788.9908256885</v>
      </c>
      <c r="Z245" s="136">
        <f t="shared" si="1714"/>
        <v>2506788.9908256885</v>
      </c>
      <c r="AA245" s="136">
        <f t="shared" si="1714"/>
        <v>2288807.3394495416</v>
      </c>
      <c r="AB245" s="136">
        <f t="shared" si="1714"/>
        <v>1743853.2110091746</v>
      </c>
      <c r="AC245" s="136">
        <f t="shared" si="1714"/>
        <v>1743853.2110091746</v>
      </c>
      <c r="AD245" s="136">
        <f t="shared" si="1714"/>
        <v>1743853.2110091746</v>
      </c>
      <c r="AE245" s="136">
        <f t="shared" si="1714"/>
        <v>1089908.2568807341</v>
      </c>
      <c r="AF245" s="136">
        <f t="shared" si="1714"/>
        <v>899174.31192660565</v>
      </c>
      <c r="AH245" s="26">
        <f>SUM(U245:AF245)</f>
        <v>20790000.000000004</v>
      </c>
      <c r="AJ245" s="8">
        <f t="shared" ref="AJ245" si="1715">AJ243</f>
        <v>972743.11926605518</v>
      </c>
      <c r="AK245" s="8">
        <f t="shared" ref="AK245:AU245" si="1716">AK243</f>
        <v>2059926.6055045873</v>
      </c>
      <c r="AL245" s="8">
        <f t="shared" si="1716"/>
        <v>1659385.3211009174</v>
      </c>
      <c r="AM245" s="8">
        <f t="shared" si="1716"/>
        <v>1888266.055045872</v>
      </c>
      <c r="AN245" s="8">
        <f t="shared" si="1716"/>
        <v>2632128.4403669732</v>
      </c>
      <c r="AO245" s="8">
        <f t="shared" si="1716"/>
        <v>2632128.4403669732</v>
      </c>
      <c r="AP245" s="8">
        <f t="shared" si="1716"/>
        <v>2403247.7064220188</v>
      </c>
      <c r="AQ245" s="8">
        <f t="shared" si="1716"/>
        <v>1831045.8715596334</v>
      </c>
      <c r="AR245" s="8">
        <f t="shared" si="1716"/>
        <v>1831045.8715596334</v>
      </c>
      <c r="AS245" s="8">
        <f t="shared" si="1716"/>
        <v>1831045.8715596334</v>
      </c>
      <c r="AT245" s="8">
        <f t="shared" si="1716"/>
        <v>1144403.6697247708</v>
      </c>
      <c r="AU245" s="8">
        <f t="shared" si="1716"/>
        <v>944133.027522936</v>
      </c>
      <c r="AW245" s="26">
        <f>SUM(AJ245:AU245)</f>
        <v>21829500.000000004</v>
      </c>
      <c r="AY245" s="8">
        <f t="shared" ref="AY245" si="1717">AY243</f>
        <v>1021380.275229358</v>
      </c>
      <c r="AZ245" s="8">
        <f t="shared" ref="AZ245:BJ245" si="1718">AZ243</f>
        <v>2162922.9357798165</v>
      </c>
      <c r="BA245" s="8">
        <f t="shared" si="1718"/>
        <v>1742354.5871559633</v>
      </c>
      <c r="BB245" s="8">
        <f t="shared" si="1718"/>
        <v>1982679.3577981656</v>
      </c>
      <c r="BC245" s="8">
        <f t="shared" si="1718"/>
        <v>2763734.8623853219</v>
      </c>
      <c r="BD245" s="8">
        <f t="shared" si="1718"/>
        <v>2763734.8623853219</v>
      </c>
      <c r="BE245" s="8">
        <f t="shared" si="1718"/>
        <v>2523410.09174312</v>
      </c>
      <c r="BF245" s="8">
        <f t="shared" si="1718"/>
        <v>1922598.1651376151</v>
      </c>
      <c r="BG245" s="8">
        <f t="shared" si="1718"/>
        <v>1922598.1651376151</v>
      </c>
      <c r="BH245" s="8">
        <f t="shared" si="1718"/>
        <v>1922598.1651376151</v>
      </c>
      <c r="BI245" s="8">
        <f t="shared" si="1718"/>
        <v>1201623.8532110094</v>
      </c>
      <c r="BJ245" s="8">
        <f t="shared" si="1718"/>
        <v>991339.67889908282</v>
      </c>
      <c r="BL245" s="26">
        <f>SUM(AY245:BJ245)</f>
        <v>22920975.000000004</v>
      </c>
      <c r="BN245" s="8">
        <f t="shared" ref="BN245:BY245" si="1719">BN243</f>
        <v>1072449.2889908259</v>
      </c>
      <c r="BO245" s="8">
        <f t="shared" si="1719"/>
        <v>2271069.0825688075</v>
      </c>
      <c r="BP245" s="8">
        <f t="shared" si="1719"/>
        <v>1829472.3165137616</v>
      </c>
      <c r="BQ245" s="8">
        <f t="shared" si="1719"/>
        <v>2081813.3256880741</v>
      </c>
      <c r="BR245" s="8">
        <f t="shared" si="1719"/>
        <v>2901921.6055045882</v>
      </c>
      <c r="BS245" s="8">
        <f t="shared" si="1719"/>
        <v>2901921.6055045882</v>
      </c>
      <c r="BT245" s="8">
        <f t="shared" si="1719"/>
        <v>2649580.5963302762</v>
      </c>
      <c r="BU245" s="8">
        <f t="shared" si="1719"/>
        <v>2018728.073394496</v>
      </c>
      <c r="BV245" s="8">
        <f t="shared" si="1719"/>
        <v>2018728.073394496</v>
      </c>
      <c r="BW245" s="8">
        <f t="shared" si="1719"/>
        <v>2018728.073394496</v>
      </c>
      <c r="BX245" s="8">
        <f t="shared" si="1719"/>
        <v>1261705.04587156</v>
      </c>
      <c r="BY245" s="8">
        <f t="shared" si="1719"/>
        <v>1040906.6628440371</v>
      </c>
      <c r="CA245" s="26">
        <f>SUM(BN245:BY245)</f>
        <v>24067023.750000007</v>
      </c>
      <c r="CC245" s="8">
        <f t="shared" ref="CC245:CN245" si="1720">CC243</f>
        <v>1126071.7534403673</v>
      </c>
      <c r="CD245" s="8">
        <f t="shared" si="1720"/>
        <v>2384622.536697248</v>
      </c>
      <c r="CE245" s="8">
        <f t="shared" si="1720"/>
        <v>1920945.9323394499</v>
      </c>
      <c r="CF245" s="8">
        <f t="shared" si="1720"/>
        <v>2185903.9919724781</v>
      </c>
      <c r="CG245" s="8">
        <f t="shared" si="1720"/>
        <v>3047017.6857798179</v>
      </c>
      <c r="CH245" s="8">
        <f t="shared" si="1720"/>
        <v>3047017.6857798179</v>
      </c>
      <c r="CI245" s="8">
        <f t="shared" si="1720"/>
        <v>2782059.6261467901</v>
      </c>
      <c r="CJ245" s="8">
        <f t="shared" si="1720"/>
        <v>2119664.4770642207</v>
      </c>
      <c r="CK245" s="8">
        <f t="shared" si="1720"/>
        <v>2119664.4770642207</v>
      </c>
      <c r="CL245" s="8">
        <f t="shared" si="1720"/>
        <v>2119664.4770642207</v>
      </c>
      <c r="CM245" s="8">
        <f t="shared" si="1720"/>
        <v>1324790.2981651381</v>
      </c>
      <c r="CN245" s="8">
        <f t="shared" si="1720"/>
        <v>1092951.9959862391</v>
      </c>
      <c r="CP245" s="26">
        <f>SUM(CC245:CN245)</f>
        <v>25270374.937500011</v>
      </c>
    </row>
    <row r="246" spans="1:95" s="10" customFormat="1" ht="16" customHeight="1" x14ac:dyDescent="0.35">
      <c r="A246" s="10" t="s">
        <v>286</v>
      </c>
      <c r="C246" s="198"/>
      <c r="D246" s="198"/>
      <c r="F246" s="158">
        <f>F251-F243</f>
        <v>-103500</v>
      </c>
      <c r="G246" s="158">
        <f t="shared" ref="G246:Q246" si="1721">G251-G243</f>
        <v>207000</v>
      </c>
      <c r="H246" s="158">
        <f t="shared" si="1721"/>
        <v>-139500</v>
      </c>
      <c r="I246" s="158">
        <f t="shared" si="1721"/>
        <v>58500</v>
      </c>
      <c r="J246" s="158">
        <f t="shared" si="1721"/>
        <v>9000</v>
      </c>
      <c r="K246" s="158">
        <f t="shared" si="1721"/>
        <v>9000</v>
      </c>
      <c r="L246" s="158">
        <f t="shared" si="1721"/>
        <v>0</v>
      </c>
      <c r="M246" s="158">
        <f t="shared" si="1721"/>
        <v>9000</v>
      </c>
      <c r="N246" s="158">
        <f t="shared" si="1721"/>
        <v>9000</v>
      </c>
      <c r="O246" s="158">
        <f t="shared" si="1721"/>
        <v>9000</v>
      </c>
      <c r="P246" s="158">
        <f t="shared" si="1721"/>
        <v>45000</v>
      </c>
      <c r="Q246" s="158">
        <f t="shared" si="1721"/>
        <v>-128250</v>
      </c>
      <c r="R246" s="158"/>
      <c r="S246" s="158"/>
      <c r="T246" s="158"/>
      <c r="U246" s="158">
        <f t="shared" ref="U246:AF246" si="1722">U245-U243</f>
        <v>0</v>
      </c>
      <c r="V246" s="158">
        <f t="shared" si="1722"/>
        <v>0</v>
      </c>
      <c r="W246" s="158">
        <f t="shared" si="1722"/>
        <v>0</v>
      </c>
      <c r="X246" s="158">
        <f t="shared" si="1722"/>
        <v>0</v>
      </c>
      <c r="Y246" s="158">
        <f t="shared" si="1722"/>
        <v>0</v>
      </c>
      <c r="Z246" s="158">
        <f t="shared" si="1722"/>
        <v>0</v>
      </c>
      <c r="AA246" s="158">
        <f t="shared" si="1722"/>
        <v>0</v>
      </c>
      <c r="AB246" s="158">
        <f t="shared" si="1722"/>
        <v>0</v>
      </c>
      <c r="AC246" s="158">
        <f t="shared" si="1722"/>
        <v>0</v>
      </c>
      <c r="AD246" s="158">
        <f t="shared" si="1722"/>
        <v>0</v>
      </c>
      <c r="AE246" s="158">
        <f t="shared" si="1722"/>
        <v>0</v>
      </c>
      <c r="AF246" s="158">
        <f t="shared" si="1722"/>
        <v>0</v>
      </c>
      <c r="AJ246" s="10">
        <f t="shared" ref="AJ246" si="1723">AJ245-AJ243</f>
        <v>0</v>
      </c>
      <c r="AK246" s="10">
        <f t="shared" ref="AK246:AU246" si="1724">AK245-AK243</f>
        <v>0</v>
      </c>
      <c r="AL246" s="10">
        <f t="shared" si="1724"/>
        <v>0</v>
      </c>
      <c r="AM246" s="10">
        <f t="shared" si="1724"/>
        <v>0</v>
      </c>
      <c r="AN246" s="10">
        <f t="shared" si="1724"/>
        <v>0</v>
      </c>
      <c r="AO246" s="10">
        <f t="shared" si="1724"/>
        <v>0</v>
      </c>
      <c r="AP246" s="10">
        <f t="shared" si="1724"/>
        <v>0</v>
      </c>
      <c r="AQ246" s="10">
        <f t="shared" si="1724"/>
        <v>0</v>
      </c>
      <c r="AR246" s="10">
        <f t="shared" si="1724"/>
        <v>0</v>
      </c>
      <c r="AS246" s="10">
        <f t="shared" si="1724"/>
        <v>0</v>
      </c>
      <c r="AT246" s="10">
        <f t="shared" si="1724"/>
        <v>0</v>
      </c>
      <c r="AU246" s="10">
        <f t="shared" si="1724"/>
        <v>0</v>
      </c>
      <c r="AY246" s="10">
        <f t="shared" ref="AY246" si="1725">AY245-AY243</f>
        <v>0</v>
      </c>
      <c r="AZ246" s="10">
        <f t="shared" ref="AZ246:BJ246" si="1726">AZ245-AZ243</f>
        <v>0</v>
      </c>
      <c r="BA246" s="10">
        <f t="shared" si="1726"/>
        <v>0</v>
      </c>
      <c r="BB246" s="10">
        <f t="shared" si="1726"/>
        <v>0</v>
      </c>
      <c r="BC246" s="10">
        <f t="shared" si="1726"/>
        <v>0</v>
      </c>
      <c r="BD246" s="10">
        <f t="shared" si="1726"/>
        <v>0</v>
      </c>
      <c r="BE246" s="10">
        <f t="shared" si="1726"/>
        <v>0</v>
      </c>
      <c r="BF246" s="10">
        <f t="shared" si="1726"/>
        <v>0</v>
      </c>
      <c r="BG246" s="10">
        <f t="shared" si="1726"/>
        <v>0</v>
      </c>
      <c r="BH246" s="10">
        <f t="shared" si="1726"/>
        <v>0</v>
      </c>
      <c r="BI246" s="10">
        <f t="shared" si="1726"/>
        <v>0</v>
      </c>
      <c r="BJ246" s="10">
        <f t="shared" si="1726"/>
        <v>0</v>
      </c>
      <c r="BN246" s="10">
        <f t="shared" ref="BN246:BY246" si="1727">BN245-BN243</f>
        <v>0</v>
      </c>
      <c r="BO246" s="10">
        <f t="shared" si="1727"/>
        <v>0</v>
      </c>
      <c r="BP246" s="10">
        <f t="shared" si="1727"/>
        <v>0</v>
      </c>
      <c r="BQ246" s="10">
        <f t="shared" si="1727"/>
        <v>0</v>
      </c>
      <c r="BR246" s="10">
        <f t="shared" si="1727"/>
        <v>0</v>
      </c>
      <c r="BS246" s="10">
        <f t="shared" si="1727"/>
        <v>0</v>
      </c>
      <c r="BT246" s="10">
        <f t="shared" si="1727"/>
        <v>0</v>
      </c>
      <c r="BU246" s="10">
        <f t="shared" si="1727"/>
        <v>0</v>
      </c>
      <c r="BV246" s="10">
        <f t="shared" si="1727"/>
        <v>0</v>
      </c>
      <c r="BW246" s="10">
        <f t="shared" si="1727"/>
        <v>0</v>
      </c>
      <c r="BX246" s="10">
        <f t="shared" si="1727"/>
        <v>0</v>
      </c>
      <c r="BY246" s="10">
        <f t="shared" si="1727"/>
        <v>0</v>
      </c>
      <c r="CC246" s="10">
        <f t="shared" ref="CC246:CN246" si="1728">CC245-CC243</f>
        <v>0</v>
      </c>
      <c r="CD246" s="10">
        <f t="shared" si="1728"/>
        <v>0</v>
      </c>
      <c r="CE246" s="10">
        <f t="shared" si="1728"/>
        <v>0</v>
      </c>
      <c r="CF246" s="10">
        <f t="shared" si="1728"/>
        <v>0</v>
      </c>
      <c r="CG246" s="10">
        <f t="shared" si="1728"/>
        <v>0</v>
      </c>
      <c r="CH246" s="10">
        <f t="shared" si="1728"/>
        <v>0</v>
      </c>
      <c r="CI246" s="10">
        <f t="shared" si="1728"/>
        <v>0</v>
      </c>
      <c r="CJ246" s="10">
        <f t="shared" si="1728"/>
        <v>0</v>
      </c>
      <c r="CK246" s="10">
        <f t="shared" si="1728"/>
        <v>0</v>
      </c>
      <c r="CL246" s="10">
        <f t="shared" si="1728"/>
        <v>0</v>
      </c>
      <c r="CM246" s="10">
        <f t="shared" si="1728"/>
        <v>0</v>
      </c>
      <c r="CN246" s="10">
        <f t="shared" si="1728"/>
        <v>0</v>
      </c>
    </row>
    <row r="247" spans="1:95" s="8" customFormat="1" ht="16" customHeight="1" x14ac:dyDescent="0.35">
      <c r="A247" s="18"/>
      <c r="B247" s="18"/>
      <c r="C247" s="197"/>
      <c r="D247" s="197"/>
      <c r="F247" s="136"/>
      <c r="G247" s="136"/>
      <c r="H247" s="136"/>
      <c r="I247" s="136"/>
      <c r="J247" s="136"/>
      <c r="K247" s="136"/>
      <c r="L247" s="136"/>
      <c r="M247" s="136"/>
      <c r="N247" s="136"/>
      <c r="O247" s="136"/>
      <c r="P247" s="136"/>
      <c r="Q247" s="136"/>
      <c r="R247" s="136"/>
      <c r="S247" s="136"/>
      <c r="T247" s="136"/>
      <c r="U247" s="136"/>
      <c r="V247" s="136"/>
      <c r="W247" s="136"/>
      <c r="X247" s="136"/>
      <c r="Y247" s="136"/>
      <c r="Z247" s="136"/>
      <c r="AA247" s="136"/>
      <c r="AB247" s="136"/>
      <c r="AC247" s="136"/>
      <c r="AD247" s="136"/>
      <c r="AE247" s="136"/>
      <c r="AF247" s="136"/>
    </row>
    <row r="248" spans="1:95" s="8" customFormat="1" x14ac:dyDescent="0.35">
      <c r="A248" s="8" t="s">
        <v>184</v>
      </c>
      <c r="C248" s="17"/>
      <c r="D248" s="17"/>
      <c r="E248" s="22">
        <v>0.01</v>
      </c>
      <c r="F248" s="136">
        <f>$E$248*F245</f>
        <v>8500</v>
      </c>
      <c r="G248" s="136">
        <f t="shared" ref="G248:Q248" si="1729">$E$248*G245</f>
        <v>18000</v>
      </c>
      <c r="H248" s="136">
        <f t="shared" si="1729"/>
        <v>14500</v>
      </c>
      <c r="I248" s="136">
        <f t="shared" si="1729"/>
        <v>16500</v>
      </c>
      <c r="J248" s="136">
        <f t="shared" si="1729"/>
        <v>23000</v>
      </c>
      <c r="K248" s="136">
        <f t="shared" si="1729"/>
        <v>23000</v>
      </c>
      <c r="L248" s="136">
        <f t="shared" si="1729"/>
        <v>21000</v>
      </c>
      <c r="M248" s="136">
        <f t="shared" si="1729"/>
        <v>16000</v>
      </c>
      <c r="N248" s="136">
        <f t="shared" si="1729"/>
        <v>16000</v>
      </c>
      <c r="O248" s="136">
        <f t="shared" si="1729"/>
        <v>16000</v>
      </c>
      <c r="P248" s="136">
        <f t="shared" si="1729"/>
        <v>10000</v>
      </c>
      <c r="Q248" s="136">
        <f t="shared" si="1729"/>
        <v>8250</v>
      </c>
      <c r="R248" s="136"/>
      <c r="S248" s="136">
        <f>SUM(F248:R248)</f>
        <v>190750</v>
      </c>
      <c r="T248" s="136"/>
      <c r="U248" s="136">
        <f>$E$248*U245</f>
        <v>9264.220183486239</v>
      </c>
      <c r="V248" s="136">
        <f t="shared" ref="V248:AF248" si="1730">$E$248*V245</f>
        <v>19618.348623853213</v>
      </c>
      <c r="W248" s="136">
        <f t="shared" si="1730"/>
        <v>15803.669724770643</v>
      </c>
      <c r="X248" s="136">
        <f t="shared" si="1730"/>
        <v>17983.486238532114</v>
      </c>
      <c r="Y248" s="136">
        <f t="shared" si="1730"/>
        <v>25067.889908256886</v>
      </c>
      <c r="Z248" s="136">
        <f t="shared" si="1730"/>
        <v>25067.889908256886</v>
      </c>
      <c r="AA248" s="136">
        <f t="shared" si="1730"/>
        <v>22888.073394495415</v>
      </c>
      <c r="AB248" s="136">
        <f t="shared" si="1730"/>
        <v>17438.532110091746</v>
      </c>
      <c r="AC248" s="136">
        <f t="shared" si="1730"/>
        <v>17438.532110091746</v>
      </c>
      <c r="AD248" s="136">
        <f t="shared" si="1730"/>
        <v>17438.532110091746</v>
      </c>
      <c r="AE248" s="136">
        <f t="shared" si="1730"/>
        <v>10899.082568807342</v>
      </c>
      <c r="AF248" s="136">
        <f t="shared" si="1730"/>
        <v>8991.743119266057</v>
      </c>
      <c r="AH248" s="26">
        <f>SUM(U248:AF248)</f>
        <v>207900</v>
      </c>
      <c r="AJ248" s="136">
        <f>$E$248*AJ245</f>
        <v>9727.4311926605515</v>
      </c>
      <c r="AK248" s="136">
        <f t="shared" ref="AK248:AU248" si="1731">$E$248*AK245</f>
        <v>20599.266055045875</v>
      </c>
      <c r="AL248" s="136">
        <f t="shared" si="1731"/>
        <v>16593.853211009173</v>
      </c>
      <c r="AM248" s="136">
        <f t="shared" si="1731"/>
        <v>18882.660550458721</v>
      </c>
      <c r="AN248" s="136">
        <f t="shared" si="1731"/>
        <v>26321.284403669732</v>
      </c>
      <c r="AO248" s="136">
        <f t="shared" si="1731"/>
        <v>26321.284403669732</v>
      </c>
      <c r="AP248" s="136">
        <f t="shared" si="1731"/>
        <v>24032.477064220187</v>
      </c>
      <c r="AQ248" s="136">
        <f t="shared" si="1731"/>
        <v>18310.458715596335</v>
      </c>
      <c r="AR248" s="136">
        <f t="shared" si="1731"/>
        <v>18310.458715596335</v>
      </c>
      <c r="AS248" s="136">
        <f t="shared" si="1731"/>
        <v>18310.458715596335</v>
      </c>
      <c r="AT248" s="136">
        <f t="shared" si="1731"/>
        <v>11444.036697247708</v>
      </c>
      <c r="AU248" s="136">
        <f t="shared" si="1731"/>
        <v>9441.3302752293603</v>
      </c>
      <c r="AW248" s="26">
        <f>SUM(AJ248:AU248)</f>
        <v>218295</v>
      </c>
      <c r="AY248" s="136">
        <f>$E$248*AY245</f>
        <v>10213.802752293581</v>
      </c>
      <c r="AZ248" s="136">
        <f t="shared" ref="AZ248:BJ248" si="1732">$E$248*AZ245</f>
        <v>21629.229357798165</v>
      </c>
      <c r="BA248" s="136">
        <f t="shared" si="1732"/>
        <v>17423.545871559632</v>
      </c>
      <c r="BB248" s="136">
        <f t="shared" si="1732"/>
        <v>19826.793577981658</v>
      </c>
      <c r="BC248" s="136">
        <f t="shared" si="1732"/>
        <v>27637.34862385322</v>
      </c>
      <c r="BD248" s="136">
        <f t="shared" si="1732"/>
        <v>27637.34862385322</v>
      </c>
      <c r="BE248" s="136">
        <f t="shared" si="1732"/>
        <v>25234.100917431202</v>
      </c>
      <c r="BF248" s="136">
        <f t="shared" si="1732"/>
        <v>19225.981651376151</v>
      </c>
      <c r="BG248" s="136">
        <f t="shared" si="1732"/>
        <v>19225.981651376151</v>
      </c>
      <c r="BH248" s="136">
        <f t="shared" si="1732"/>
        <v>19225.981651376151</v>
      </c>
      <c r="BI248" s="136">
        <f t="shared" si="1732"/>
        <v>12016.238532110094</v>
      </c>
      <c r="BJ248" s="136">
        <f t="shared" si="1732"/>
        <v>9913.396788990829</v>
      </c>
      <c r="BL248" s="26">
        <f>SUM(AY248:BJ248)</f>
        <v>229209.75000000003</v>
      </c>
      <c r="BN248" s="136">
        <f>$E$248*BN245</f>
        <v>10724.492889908259</v>
      </c>
      <c r="BO248" s="136">
        <f t="shared" ref="BO248:BY248" si="1733">$E$248*BO245</f>
        <v>22710.690825688074</v>
      </c>
      <c r="BP248" s="136">
        <f t="shared" si="1733"/>
        <v>18294.723165137617</v>
      </c>
      <c r="BQ248" s="136">
        <f t="shared" si="1733"/>
        <v>20818.133256880741</v>
      </c>
      <c r="BR248" s="136">
        <f t="shared" si="1733"/>
        <v>29019.216055045883</v>
      </c>
      <c r="BS248" s="136">
        <f t="shared" si="1733"/>
        <v>29019.216055045883</v>
      </c>
      <c r="BT248" s="136">
        <f t="shared" si="1733"/>
        <v>26495.805963302762</v>
      </c>
      <c r="BU248" s="136">
        <f t="shared" si="1733"/>
        <v>20187.280733944961</v>
      </c>
      <c r="BV248" s="136">
        <f t="shared" si="1733"/>
        <v>20187.280733944961</v>
      </c>
      <c r="BW248" s="136">
        <f t="shared" si="1733"/>
        <v>20187.280733944961</v>
      </c>
      <c r="BX248" s="136">
        <f t="shared" si="1733"/>
        <v>12617.050458715601</v>
      </c>
      <c r="BY248" s="136">
        <f t="shared" si="1733"/>
        <v>10409.066628440371</v>
      </c>
      <c r="CA248" s="26">
        <f>SUM(BN248:BY248)</f>
        <v>240670.23750000008</v>
      </c>
      <c r="CC248" s="136">
        <f>$E$248*CC245</f>
        <v>11260.717534403673</v>
      </c>
      <c r="CD248" s="136">
        <f t="shared" ref="CD248:CN248" si="1734">$E$248*CD245</f>
        <v>23846.225366972481</v>
      </c>
      <c r="CE248" s="136">
        <f t="shared" si="1734"/>
        <v>19209.459323394498</v>
      </c>
      <c r="CF248" s="136">
        <f t="shared" si="1734"/>
        <v>21859.039919724783</v>
      </c>
      <c r="CG248" s="136">
        <f t="shared" si="1734"/>
        <v>30470.176857798178</v>
      </c>
      <c r="CH248" s="136">
        <f t="shared" si="1734"/>
        <v>30470.176857798178</v>
      </c>
      <c r="CI248" s="136">
        <f t="shared" si="1734"/>
        <v>27820.596261467901</v>
      </c>
      <c r="CJ248" s="136">
        <f t="shared" si="1734"/>
        <v>21196.644770642208</v>
      </c>
      <c r="CK248" s="136">
        <f t="shared" si="1734"/>
        <v>21196.644770642208</v>
      </c>
      <c r="CL248" s="136">
        <f t="shared" si="1734"/>
        <v>21196.644770642208</v>
      </c>
      <c r="CM248" s="136">
        <f t="shared" si="1734"/>
        <v>13247.902981651381</v>
      </c>
      <c r="CN248" s="136">
        <f t="shared" si="1734"/>
        <v>10929.519959862391</v>
      </c>
      <c r="CP248" s="26">
        <f>SUM(CC248:CN248)</f>
        <v>252703.74937500016</v>
      </c>
    </row>
    <row r="249" spans="1:95" s="10" customFormat="1" x14ac:dyDescent="0.35">
      <c r="A249" s="10" t="s">
        <v>269</v>
      </c>
      <c r="C249" s="198"/>
      <c r="D249" s="198"/>
      <c r="F249" s="172">
        <f t="shared" ref="F249:Q249" si="1735">F248/F245</f>
        <v>0.01</v>
      </c>
      <c r="G249" s="172">
        <f t="shared" si="1735"/>
        <v>0.01</v>
      </c>
      <c r="H249" s="172">
        <f t="shared" si="1735"/>
        <v>0.01</v>
      </c>
      <c r="I249" s="172">
        <f t="shared" si="1735"/>
        <v>0.01</v>
      </c>
      <c r="J249" s="172">
        <f t="shared" si="1735"/>
        <v>0.01</v>
      </c>
      <c r="K249" s="172">
        <f t="shared" si="1735"/>
        <v>0.01</v>
      </c>
      <c r="L249" s="172">
        <f t="shared" si="1735"/>
        <v>0.01</v>
      </c>
      <c r="M249" s="172">
        <f t="shared" si="1735"/>
        <v>0.01</v>
      </c>
      <c r="N249" s="172">
        <f t="shared" si="1735"/>
        <v>0.01</v>
      </c>
      <c r="O249" s="172">
        <v>2.5000000000000001E-2</v>
      </c>
      <c r="P249" s="172">
        <f t="shared" si="1735"/>
        <v>0.01</v>
      </c>
      <c r="Q249" s="172">
        <f t="shared" si="1735"/>
        <v>0.01</v>
      </c>
      <c r="R249" s="158"/>
      <c r="S249" s="172">
        <f>S248/S245</f>
        <v>0.01</v>
      </c>
      <c r="T249" s="158"/>
      <c r="U249" s="172">
        <f t="shared" ref="U249:AC249" si="1736">U248/U245</f>
        <v>0.01</v>
      </c>
      <c r="V249" s="172">
        <f t="shared" si="1736"/>
        <v>0.01</v>
      </c>
      <c r="W249" s="172">
        <f t="shared" si="1736"/>
        <v>0.01</v>
      </c>
      <c r="X249" s="172">
        <f t="shared" si="1736"/>
        <v>0.01</v>
      </c>
      <c r="Y249" s="172">
        <f t="shared" si="1736"/>
        <v>0.01</v>
      </c>
      <c r="Z249" s="172">
        <f t="shared" si="1736"/>
        <v>0.01</v>
      </c>
      <c r="AA249" s="172">
        <f t="shared" si="1736"/>
        <v>0.01</v>
      </c>
      <c r="AB249" s="172">
        <f t="shared" si="1736"/>
        <v>0.01</v>
      </c>
      <c r="AC249" s="172">
        <f t="shared" si="1736"/>
        <v>0.01</v>
      </c>
      <c r="AD249" s="172">
        <v>2.5000000000000001E-2</v>
      </c>
      <c r="AE249" s="172">
        <f t="shared" ref="AE249:AF249" si="1737">AE248/AE245</f>
        <v>0.01</v>
      </c>
      <c r="AF249" s="172">
        <f t="shared" si="1737"/>
        <v>0.01</v>
      </c>
      <c r="AH249" s="124">
        <f>AH248/AH245</f>
        <v>9.9999999999999985E-3</v>
      </c>
      <c r="AJ249" s="172">
        <f t="shared" ref="AJ249:AR249" si="1738">AJ248/AJ245</f>
        <v>0.01</v>
      </c>
      <c r="AK249" s="172">
        <f t="shared" si="1738"/>
        <v>0.01</v>
      </c>
      <c r="AL249" s="172">
        <f t="shared" si="1738"/>
        <v>9.9999999999999985E-3</v>
      </c>
      <c r="AM249" s="172">
        <f t="shared" si="1738"/>
        <v>0.01</v>
      </c>
      <c r="AN249" s="172">
        <f t="shared" si="1738"/>
        <v>0.01</v>
      </c>
      <c r="AO249" s="172">
        <f t="shared" si="1738"/>
        <v>0.01</v>
      </c>
      <c r="AP249" s="172">
        <f t="shared" si="1738"/>
        <v>0.01</v>
      </c>
      <c r="AQ249" s="172">
        <f t="shared" si="1738"/>
        <v>0.01</v>
      </c>
      <c r="AR249" s="172">
        <f t="shared" si="1738"/>
        <v>0.01</v>
      </c>
      <c r="AS249" s="172">
        <v>2.5000000000000001E-2</v>
      </c>
      <c r="AT249" s="172">
        <f t="shared" ref="AT249:AU249" si="1739">AT248/AT245</f>
        <v>0.01</v>
      </c>
      <c r="AU249" s="172">
        <f t="shared" si="1739"/>
        <v>0.01</v>
      </c>
      <c r="AW249" s="124">
        <f>AW248/AW245</f>
        <v>9.9999999999999985E-3</v>
      </c>
      <c r="AY249" s="172">
        <f t="shared" ref="AY249:BG249" si="1740">AY248/AY245</f>
        <v>0.01</v>
      </c>
      <c r="AZ249" s="172">
        <f t="shared" si="1740"/>
        <v>0.01</v>
      </c>
      <c r="BA249" s="172">
        <f t="shared" si="1740"/>
        <v>0.01</v>
      </c>
      <c r="BB249" s="172">
        <f t="shared" si="1740"/>
        <v>0.01</v>
      </c>
      <c r="BC249" s="172">
        <f t="shared" si="1740"/>
        <v>0.01</v>
      </c>
      <c r="BD249" s="172">
        <f t="shared" si="1740"/>
        <v>0.01</v>
      </c>
      <c r="BE249" s="172">
        <f t="shared" si="1740"/>
        <v>0.01</v>
      </c>
      <c r="BF249" s="172">
        <f t="shared" si="1740"/>
        <v>0.01</v>
      </c>
      <c r="BG249" s="172">
        <f t="shared" si="1740"/>
        <v>0.01</v>
      </c>
      <c r="BH249" s="172">
        <v>2.5000000000000001E-2</v>
      </c>
      <c r="BI249" s="172">
        <f t="shared" ref="BI249:BJ249" si="1741">BI248/BI245</f>
        <v>0.01</v>
      </c>
      <c r="BJ249" s="172">
        <f t="shared" si="1741"/>
        <v>0.01</v>
      </c>
      <c r="BL249" s="124">
        <f>BL248/BL245</f>
        <v>0.01</v>
      </c>
      <c r="BN249" s="172">
        <f t="shared" ref="BN249:BV249" si="1742">BN248/BN245</f>
        <v>0.01</v>
      </c>
      <c r="BO249" s="172">
        <f t="shared" si="1742"/>
        <v>0.01</v>
      </c>
      <c r="BP249" s="172">
        <f t="shared" si="1742"/>
        <v>0.01</v>
      </c>
      <c r="BQ249" s="172">
        <f t="shared" si="1742"/>
        <v>0.01</v>
      </c>
      <c r="BR249" s="172">
        <f t="shared" si="1742"/>
        <v>0.01</v>
      </c>
      <c r="BS249" s="172">
        <f t="shared" si="1742"/>
        <v>0.01</v>
      </c>
      <c r="BT249" s="172">
        <f t="shared" si="1742"/>
        <v>0.01</v>
      </c>
      <c r="BU249" s="172">
        <f t="shared" si="1742"/>
        <v>0.01</v>
      </c>
      <c r="BV249" s="172">
        <f t="shared" si="1742"/>
        <v>0.01</v>
      </c>
      <c r="BW249" s="172">
        <v>2.5000000000000001E-2</v>
      </c>
      <c r="BX249" s="172">
        <f t="shared" ref="BX249:BY249" si="1743">BX248/BX245</f>
        <v>0.01</v>
      </c>
      <c r="BY249" s="172">
        <f t="shared" si="1743"/>
        <v>0.01</v>
      </c>
      <c r="CA249" s="124">
        <f>CA248/CA245</f>
        <v>0.01</v>
      </c>
      <c r="CC249" s="172">
        <f t="shared" ref="CC249:CK249" si="1744">CC248/CC245</f>
        <v>0.01</v>
      </c>
      <c r="CD249" s="172">
        <f t="shared" si="1744"/>
        <v>0.01</v>
      </c>
      <c r="CE249" s="172">
        <f t="shared" si="1744"/>
        <v>0.01</v>
      </c>
      <c r="CF249" s="172">
        <f t="shared" si="1744"/>
        <v>0.01</v>
      </c>
      <c r="CG249" s="172">
        <f t="shared" si="1744"/>
        <v>0.01</v>
      </c>
      <c r="CH249" s="172">
        <f t="shared" si="1744"/>
        <v>0.01</v>
      </c>
      <c r="CI249" s="172">
        <f t="shared" si="1744"/>
        <v>0.01</v>
      </c>
      <c r="CJ249" s="172">
        <f t="shared" si="1744"/>
        <v>0.01</v>
      </c>
      <c r="CK249" s="172">
        <f t="shared" si="1744"/>
        <v>0.01</v>
      </c>
      <c r="CL249" s="172">
        <v>2.5000000000000001E-2</v>
      </c>
      <c r="CM249" s="172">
        <f t="shared" ref="CM249:CN249" si="1745">CM248/CM245</f>
        <v>0.01</v>
      </c>
      <c r="CN249" s="172">
        <f t="shared" si="1745"/>
        <v>0.01</v>
      </c>
      <c r="CP249" s="124">
        <f>CP248/CP245</f>
        <v>1.0000000000000002E-2</v>
      </c>
    </row>
    <row r="250" spans="1:95" s="8" customFormat="1" x14ac:dyDescent="0.35">
      <c r="C250" s="17"/>
      <c r="D250" s="17"/>
      <c r="F250" s="136"/>
      <c r="G250" s="136"/>
      <c r="H250" s="136"/>
      <c r="I250" s="136"/>
      <c r="J250" s="136"/>
      <c r="K250" s="136"/>
      <c r="L250" s="136"/>
      <c r="M250" s="136"/>
      <c r="N250" s="136"/>
      <c r="O250" s="136"/>
      <c r="P250" s="136"/>
      <c r="Q250" s="136"/>
      <c r="R250" s="136"/>
      <c r="S250" s="136"/>
      <c r="T250" s="136"/>
      <c r="U250" s="136"/>
      <c r="V250" s="136"/>
      <c r="W250" s="136"/>
      <c r="X250" s="136"/>
      <c r="Y250" s="136"/>
      <c r="Z250" s="136"/>
      <c r="AA250" s="136"/>
      <c r="AB250" s="136"/>
      <c r="AC250" s="136"/>
      <c r="AD250" s="136"/>
      <c r="AE250" s="136"/>
      <c r="AF250" s="136"/>
    </row>
    <row r="251" spans="1:95" s="28" customFormat="1" thickBot="1" x14ac:dyDescent="0.35">
      <c r="A251" s="28" t="s">
        <v>185</v>
      </c>
      <c r="C251" s="225">
        <v>20000000</v>
      </c>
      <c r="D251" s="225">
        <v>18000000</v>
      </c>
      <c r="F251" s="170">
        <f>F245-F248</f>
        <v>841500</v>
      </c>
      <c r="G251" s="170">
        <f t="shared" ref="G251:Q251" si="1746">G245-G248</f>
        <v>1782000</v>
      </c>
      <c r="H251" s="170">
        <f t="shared" si="1746"/>
        <v>1435500</v>
      </c>
      <c r="I251" s="170">
        <f t="shared" si="1746"/>
        <v>1633500</v>
      </c>
      <c r="J251" s="170">
        <f t="shared" si="1746"/>
        <v>2277000</v>
      </c>
      <c r="K251" s="170">
        <f t="shared" si="1746"/>
        <v>2277000</v>
      </c>
      <c r="L251" s="170">
        <f t="shared" si="1746"/>
        <v>2079000</v>
      </c>
      <c r="M251" s="170">
        <f t="shared" si="1746"/>
        <v>1584000</v>
      </c>
      <c r="N251" s="170">
        <f t="shared" si="1746"/>
        <v>1584000</v>
      </c>
      <c r="O251" s="170">
        <f t="shared" si="1746"/>
        <v>1584000</v>
      </c>
      <c r="P251" s="170">
        <f t="shared" si="1746"/>
        <v>990000</v>
      </c>
      <c r="Q251" s="170">
        <f t="shared" si="1746"/>
        <v>816750</v>
      </c>
      <c r="R251" s="170"/>
      <c r="S251" s="170">
        <f>SUM(F251:Q251)</f>
        <v>18884250</v>
      </c>
      <c r="T251" s="170"/>
      <c r="U251" s="170">
        <f>U245-U248</f>
        <v>917157.79816513765</v>
      </c>
      <c r="V251" s="170">
        <f t="shared" ref="V251:AF251" si="1747">V245-V248</f>
        <v>1942216.513761468</v>
      </c>
      <c r="W251" s="170">
        <f t="shared" si="1747"/>
        <v>1564563.3027522936</v>
      </c>
      <c r="X251" s="170">
        <f t="shared" si="1747"/>
        <v>1780365.1376146793</v>
      </c>
      <c r="Y251" s="170">
        <f t="shared" si="1747"/>
        <v>2481721.1009174315</v>
      </c>
      <c r="Z251" s="170">
        <f t="shared" si="1747"/>
        <v>2481721.1009174315</v>
      </c>
      <c r="AA251" s="170">
        <f t="shared" si="1747"/>
        <v>2265919.2660550461</v>
      </c>
      <c r="AB251" s="170">
        <f t="shared" si="1747"/>
        <v>1726414.6788990828</v>
      </c>
      <c r="AC251" s="170">
        <f t="shared" si="1747"/>
        <v>1726414.6788990828</v>
      </c>
      <c r="AD251" s="170">
        <f t="shared" si="1747"/>
        <v>1726414.6788990828</v>
      </c>
      <c r="AE251" s="170">
        <f t="shared" si="1747"/>
        <v>1079009.1743119268</v>
      </c>
      <c r="AF251" s="170">
        <f t="shared" si="1747"/>
        <v>890182.56880733964</v>
      </c>
      <c r="AH251" s="28">
        <f>SUM(U251:AF251)</f>
        <v>20582100.000000004</v>
      </c>
      <c r="AJ251" s="170">
        <f>AJ245-AJ248</f>
        <v>963015.68807339459</v>
      </c>
      <c r="AK251" s="170">
        <f t="shared" ref="AK251:AU251" si="1748">AK245-AK248</f>
        <v>2039327.3394495414</v>
      </c>
      <c r="AL251" s="170">
        <f t="shared" si="1748"/>
        <v>1642791.4678899082</v>
      </c>
      <c r="AM251" s="170">
        <f t="shared" si="1748"/>
        <v>1869383.3944954132</v>
      </c>
      <c r="AN251" s="170">
        <f t="shared" si="1748"/>
        <v>2605807.1559633035</v>
      </c>
      <c r="AO251" s="170">
        <f t="shared" si="1748"/>
        <v>2605807.1559633035</v>
      </c>
      <c r="AP251" s="170">
        <f t="shared" si="1748"/>
        <v>2379215.2293577986</v>
      </c>
      <c r="AQ251" s="170">
        <f t="shared" si="1748"/>
        <v>1812735.4128440372</v>
      </c>
      <c r="AR251" s="170">
        <f t="shared" si="1748"/>
        <v>1812735.4128440372</v>
      </c>
      <c r="AS251" s="170">
        <f t="shared" si="1748"/>
        <v>1812735.4128440372</v>
      </c>
      <c r="AT251" s="170">
        <f t="shared" si="1748"/>
        <v>1132959.6330275231</v>
      </c>
      <c r="AU251" s="170">
        <f t="shared" si="1748"/>
        <v>934691.69724770659</v>
      </c>
      <c r="AW251" s="28">
        <f>SUM(AJ251:AU251)</f>
        <v>21611205.000000004</v>
      </c>
      <c r="AY251" s="170">
        <f>AY245-AY248</f>
        <v>1011166.4724770645</v>
      </c>
      <c r="AZ251" s="170">
        <f t="shared" ref="AZ251:BJ251" si="1749">AZ245-AZ248</f>
        <v>2141293.7064220184</v>
      </c>
      <c r="BA251" s="170">
        <f t="shared" si="1749"/>
        <v>1724931.0412844038</v>
      </c>
      <c r="BB251" s="170">
        <f t="shared" si="1749"/>
        <v>1962852.564220184</v>
      </c>
      <c r="BC251" s="170">
        <f t="shared" si="1749"/>
        <v>2736097.5137614687</v>
      </c>
      <c r="BD251" s="170">
        <f t="shared" si="1749"/>
        <v>2736097.5137614687</v>
      </c>
      <c r="BE251" s="170">
        <f t="shared" si="1749"/>
        <v>2498175.9908256889</v>
      </c>
      <c r="BF251" s="170">
        <f t="shared" si="1749"/>
        <v>1903372.1834862388</v>
      </c>
      <c r="BG251" s="170">
        <f t="shared" si="1749"/>
        <v>1903372.1834862388</v>
      </c>
      <c r="BH251" s="170">
        <f t="shared" si="1749"/>
        <v>1903372.1834862388</v>
      </c>
      <c r="BI251" s="170">
        <f t="shared" si="1749"/>
        <v>1189607.6146788993</v>
      </c>
      <c r="BJ251" s="170">
        <f t="shared" si="1749"/>
        <v>981426.282110092</v>
      </c>
      <c r="BL251" s="28">
        <f>SUM(AY251:BJ251)</f>
        <v>22691765.250000004</v>
      </c>
      <c r="BN251" s="170">
        <f>BN245-BN248</f>
        <v>1061724.7961009177</v>
      </c>
      <c r="BO251" s="170">
        <f t="shared" ref="BO251:BY251" si="1750">BO245-BO248</f>
        <v>2248358.3917431193</v>
      </c>
      <c r="BP251" s="170">
        <f t="shared" si="1750"/>
        <v>1811177.593348624</v>
      </c>
      <c r="BQ251" s="170">
        <f t="shared" si="1750"/>
        <v>2060995.1924311933</v>
      </c>
      <c r="BR251" s="170">
        <f t="shared" si="1750"/>
        <v>2872902.3894495424</v>
      </c>
      <c r="BS251" s="170">
        <f t="shared" si="1750"/>
        <v>2872902.3894495424</v>
      </c>
      <c r="BT251" s="170">
        <f t="shared" si="1750"/>
        <v>2623084.7903669733</v>
      </c>
      <c r="BU251" s="170">
        <f t="shared" si="1750"/>
        <v>1998540.7926605511</v>
      </c>
      <c r="BV251" s="170">
        <f t="shared" si="1750"/>
        <v>1998540.7926605511</v>
      </c>
      <c r="BW251" s="170">
        <f t="shared" si="1750"/>
        <v>1998540.7926605511</v>
      </c>
      <c r="BX251" s="170">
        <f t="shared" si="1750"/>
        <v>1249087.9954128445</v>
      </c>
      <c r="BY251" s="170">
        <f t="shared" si="1750"/>
        <v>1030497.5962155967</v>
      </c>
      <c r="CA251" s="28">
        <f>SUM(BN251:BY251)</f>
        <v>23826353.512500007</v>
      </c>
      <c r="CC251" s="170">
        <f>CC245-CC248</f>
        <v>1114811.0359059635</v>
      </c>
      <c r="CD251" s="170">
        <f t="shared" ref="CD251:CN251" si="1751">CD245-CD248</f>
        <v>2360776.3113302756</v>
      </c>
      <c r="CE251" s="170">
        <f t="shared" si="1751"/>
        <v>1901736.4730160553</v>
      </c>
      <c r="CF251" s="170">
        <f t="shared" si="1751"/>
        <v>2164044.9520527534</v>
      </c>
      <c r="CG251" s="170">
        <f t="shared" si="1751"/>
        <v>3016547.5089220195</v>
      </c>
      <c r="CH251" s="170">
        <f t="shared" si="1751"/>
        <v>3016547.5089220195</v>
      </c>
      <c r="CI251" s="170">
        <f t="shared" si="1751"/>
        <v>2754239.0298853223</v>
      </c>
      <c r="CJ251" s="170">
        <f t="shared" si="1751"/>
        <v>2098467.8322935784</v>
      </c>
      <c r="CK251" s="170">
        <f t="shared" si="1751"/>
        <v>2098467.8322935784</v>
      </c>
      <c r="CL251" s="170">
        <f t="shared" si="1751"/>
        <v>2098467.8322935784</v>
      </c>
      <c r="CM251" s="170">
        <f t="shared" si="1751"/>
        <v>1311542.3951834866</v>
      </c>
      <c r="CN251" s="170">
        <f t="shared" si="1751"/>
        <v>1082022.4760263767</v>
      </c>
      <c r="CP251" s="28">
        <f>SUM(CC251:CN251)</f>
        <v>25017671.188125007</v>
      </c>
    </row>
    <row r="252" spans="1:95" s="9" customFormat="1" ht="15" x14ac:dyDescent="0.3">
      <c r="A252" s="26"/>
      <c r="B252" s="26"/>
      <c r="C252" s="218"/>
      <c r="D252" s="218"/>
      <c r="E252" s="26"/>
      <c r="F252" s="157"/>
      <c r="G252" s="157"/>
      <c r="H252" s="157"/>
      <c r="I252" s="157"/>
      <c r="J252" s="157"/>
      <c r="K252" s="157"/>
      <c r="L252" s="157"/>
      <c r="M252" s="157"/>
      <c r="N252" s="157"/>
      <c r="O252" s="157"/>
      <c r="P252" s="157"/>
      <c r="Q252" s="157"/>
      <c r="R252" s="157"/>
      <c r="S252" s="157"/>
      <c r="T252" s="157"/>
      <c r="U252" s="157"/>
      <c r="V252" s="157"/>
      <c r="W252" s="157"/>
      <c r="X252" s="157"/>
      <c r="Y252" s="157"/>
      <c r="Z252" s="157"/>
      <c r="AA252" s="157"/>
      <c r="AB252" s="157"/>
      <c r="AC252" s="157"/>
      <c r="AD252" s="157"/>
      <c r="AE252" s="157"/>
      <c r="AF252" s="157"/>
      <c r="AJ252" s="157"/>
      <c r="AK252" s="157"/>
      <c r="AL252" s="157"/>
      <c r="AM252" s="157"/>
      <c r="AN252" s="157"/>
      <c r="AO252" s="157"/>
      <c r="AP252" s="157"/>
      <c r="AQ252" s="157"/>
      <c r="AR252" s="157"/>
      <c r="AS252" s="157"/>
      <c r="AT252" s="157"/>
      <c r="AU252" s="157"/>
      <c r="AY252" s="157"/>
      <c r="AZ252" s="157"/>
      <c r="BA252" s="157"/>
      <c r="BB252" s="157"/>
      <c r="BC252" s="157"/>
      <c r="BD252" s="157"/>
      <c r="BE252" s="157"/>
      <c r="BF252" s="157"/>
      <c r="BG252" s="157"/>
      <c r="BH252" s="157"/>
      <c r="BI252" s="157"/>
      <c r="BJ252" s="157"/>
      <c r="BN252" s="157"/>
      <c r="BO252" s="157"/>
      <c r="BP252" s="157"/>
      <c r="BQ252" s="157"/>
      <c r="BR252" s="157"/>
      <c r="BS252" s="157"/>
      <c r="BT252" s="157"/>
      <c r="BU252" s="157"/>
      <c r="BV252" s="157"/>
      <c r="BW252" s="157"/>
      <c r="BX252" s="157"/>
      <c r="BY252" s="157"/>
      <c r="CC252" s="157"/>
      <c r="CD252" s="157"/>
      <c r="CE252" s="157"/>
      <c r="CF252" s="157"/>
      <c r="CG252" s="157"/>
      <c r="CH252" s="157"/>
      <c r="CI252" s="157"/>
      <c r="CJ252" s="157"/>
      <c r="CK252" s="157"/>
      <c r="CL252" s="157"/>
      <c r="CM252" s="157"/>
      <c r="CN252" s="157"/>
    </row>
    <row r="253" spans="1:95" s="8" customFormat="1" x14ac:dyDescent="0.35">
      <c r="C253" s="17"/>
      <c r="D253" s="17"/>
      <c r="F253" s="136"/>
      <c r="G253" s="136"/>
      <c r="H253" s="136"/>
      <c r="I253" s="136"/>
      <c r="J253" s="136"/>
      <c r="K253" s="136"/>
      <c r="L253" s="136"/>
      <c r="M253" s="136"/>
      <c r="N253" s="136"/>
      <c r="O253" s="136"/>
      <c r="P253" s="136"/>
      <c r="Q253" s="136"/>
      <c r="R253" s="136"/>
      <c r="S253" s="136"/>
      <c r="T253" s="136"/>
      <c r="U253" s="136"/>
      <c r="V253" s="136"/>
      <c r="W253" s="136"/>
      <c r="X253" s="136"/>
      <c r="Y253" s="136"/>
      <c r="Z253" s="136"/>
      <c r="AA253" s="136"/>
      <c r="AB253" s="136"/>
      <c r="AC253" s="136"/>
      <c r="AD253" s="136"/>
      <c r="AE253" s="136"/>
      <c r="AF253" s="136"/>
      <c r="AJ253" s="136"/>
      <c r="AK253" s="136"/>
      <c r="AL253" s="136"/>
      <c r="AM253" s="136"/>
      <c r="AN253" s="136"/>
      <c r="AO253" s="136"/>
      <c r="AP253" s="136"/>
      <c r="AQ253" s="136"/>
      <c r="AR253" s="136"/>
      <c r="AS253" s="136"/>
      <c r="AT253" s="136"/>
      <c r="AU253" s="136"/>
      <c r="AY253" s="136"/>
      <c r="AZ253" s="136"/>
      <c r="BA253" s="136"/>
      <c r="BB253" s="136"/>
      <c r="BC253" s="136"/>
      <c r="BD253" s="136"/>
      <c r="BE253" s="136"/>
      <c r="BF253" s="136"/>
      <c r="BG253" s="136"/>
      <c r="BH253" s="136"/>
      <c r="BI253" s="136"/>
      <c r="BJ253" s="136"/>
      <c r="BN253" s="136"/>
      <c r="BO253" s="136"/>
      <c r="BP253" s="136"/>
      <c r="BQ253" s="136"/>
      <c r="BR253" s="136"/>
      <c r="BS253" s="136"/>
      <c r="BT253" s="136"/>
      <c r="BU253" s="136"/>
      <c r="BV253" s="136"/>
      <c r="BW253" s="136"/>
      <c r="BX253" s="136"/>
      <c r="BY253" s="136"/>
      <c r="CC253" s="136"/>
      <c r="CD253" s="136"/>
      <c r="CE253" s="136"/>
      <c r="CF253" s="136"/>
      <c r="CG253" s="136"/>
      <c r="CH253" s="136"/>
      <c r="CI253" s="136"/>
      <c r="CJ253" s="136"/>
      <c r="CK253" s="136"/>
      <c r="CL253" s="136"/>
      <c r="CM253" s="136"/>
      <c r="CN253" s="136"/>
    </row>
    <row r="254" spans="1:95" s="8" customFormat="1" x14ac:dyDescent="0.35">
      <c r="A254" s="118" t="s">
        <v>51</v>
      </c>
      <c r="B254" s="13"/>
      <c r="C254" s="224"/>
      <c r="D254" s="224"/>
      <c r="E254" s="22"/>
      <c r="F254" s="136"/>
      <c r="G254" s="136"/>
      <c r="H254" s="136"/>
      <c r="I254" s="136"/>
      <c r="J254" s="136"/>
      <c r="K254" s="136"/>
      <c r="L254" s="136"/>
      <c r="M254" s="136"/>
      <c r="N254" s="136"/>
      <c r="O254" s="136"/>
      <c r="P254" s="136"/>
      <c r="Q254" s="136"/>
      <c r="R254" s="136"/>
      <c r="S254" s="136"/>
      <c r="T254" s="136"/>
      <c r="U254" s="136"/>
      <c r="V254" s="136"/>
      <c r="W254" s="136"/>
      <c r="X254" s="136"/>
      <c r="Y254" s="136"/>
      <c r="Z254" s="136"/>
      <c r="AA254" s="136"/>
      <c r="AB254" s="136"/>
      <c r="AC254" s="136"/>
      <c r="AD254" s="136"/>
      <c r="AE254" s="136"/>
      <c r="AF254" s="136"/>
      <c r="AJ254" s="136"/>
      <c r="AK254" s="136"/>
      <c r="AL254" s="136"/>
      <c r="AM254" s="136"/>
      <c r="AN254" s="136"/>
      <c r="AO254" s="136"/>
      <c r="AP254" s="136"/>
      <c r="AQ254" s="136"/>
      <c r="AR254" s="136"/>
      <c r="AS254" s="136"/>
      <c r="AT254" s="136"/>
      <c r="AU254" s="136"/>
      <c r="AY254" s="136"/>
      <c r="AZ254" s="136"/>
      <c r="BA254" s="136"/>
      <c r="BB254" s="136"/>
      <c r="BC254" s="136"/>
      <c r="BD254" s="136"/>
      <c r="BE254" s="136"/>
      <c r="BF254" s="136"/>
      <c r="BG254" s="136"/>
      <c r="BH254" s="136"/>
      <c r="BI254" s="136"/>
      <c r="BJ254" s="136"/>
      <c r="BN254" s="136"/>
      <c r="BO254" s="136"/>
      <c r="BP254" s="136"/>
      <c r="BQ254" s="136"/>
      <c r="BR254" s="136"/>
      <c r="BS254" s="136"/>
      <c r="BT254" s="136"/>
      <c r="BU254" s="136"/>
      <c r="BV254" s="136"/>
      <c r="BW254" s="136"/>
      <c r="BX254" s="136"/>
      <c r="BY254" s="136"/>
      <c r="CC254" s="136"/>
      <c r="CD254" s="136"/>
      <c r="CE254" s="136"/>
      <c r="CF254" s="136"/>
      <c r="CG254" s="136"/>
      <c r="CH254" s="136"/>
      <c r="CI254" s="136"/>
      <c r="CJ254" s="136"/>
      <c r="CK254" s="136"/>
      <c r="CL254" s="136"/>
      <c r="CM254" s="136"/>
      <c r="CN254" s="136"/>
    </row>
    <row r="255" spans="1:95" s="8" customFormat="1" x14ac:dyDescent="0.35">
      <c r="C255" s="17"/>
      <c r="D255" s="17"/>
      <c r="F255" s="136"/>
      <c r="G255" s="136"/>
      <c r="H255" s="136"/>
      <c r="I255" s="136"/>
      <c r="J255" s="136"/>
      <c r="K255" s="136"/>
      <c r="L255" s="136"/>
      <c r="M255" s="136"/>
      <c r="N255" s="136"/>
      <c r="O255" s="136"/>
      <c r="P255" s="136"/>
      <c r="Q255" s="136"/>
      <c r="R255" s="136"/>
      <c r="S255" s="136"/>
      <c r="T255" s="136"/>
      <c r="U255" s="136"/>
      <c r="V255" s="136"/>
      <c r="W255" s="136"/>
      <c r="X255" s="136"/>
      <c r="Y255" s="136"/>
      <c r="Z255" s="136"/>
      <c r="AA255" s="136"/>
      <c r="AB255" s="136"/>
      <c r="AC255" s="136"/>
      <c r="AD255" s="136"/>
      <c r="AE255" s="136"/>
      <c r="AF255" s="136"/>
      <c r="AJ255" s="136"/>
      <c r="AK255" s="136"/>
      <c r="AL255" s="136"/>
      <c r="AM255" s="136"/>
      <c r="AN255" s="136"/>
      <c r="AO255" s="136"/>
      <c r="AP255" s="136"/>
      <c r="AQ255" s="136"/>
      <c r="AR255" s="136"/>
      <c r="AS255" s="136"/>
      <c r="AT255" s="136"/>
      <c r="AU255" s="136"/>
      <c r="AY255" s="136"/>
      <c r="AZ255" s="136"/>
      <c r="BA255" s="136"/>
      <c r="BB255" s="136"/>
      <c r="BC255" s="136"/>
      <c r="BD255" s="136"/>
      <c r="BE255" s="136"/>
      <c r="BF255" s="136"/>
      <c r="BG255" s="136"/>
      <c r="BH255" s="136"/>
      <c r="BI255" s="136"/>
      <c r="BJ255" s="136"/>
      <c r="BN255" s="136"/>
      <c r="BO255" s="136"/>
      <c r="BP255" s="136"/>
      <c r="BQ255" s="136"/>
      <c r="BR255" s="136"/>
      <c r="BS255" s="136"/>
      <c r="BT255" s="136"/>
      <c r="BU255" s="136"/>
      <c r="BV255" s="136"/>
      <c r="BW255" s="136"/>
      <c r="BX255" s="136"/>
      <c r="BY255" s="136"/>
      <c r="CC255" s="136"/>
      <c r="CD255" s="136"/>
      <c r="CE255" s="136"/>
      <c r="CF255" s="136"/>
      <c r="CG255" s="136"/>
      <c r="CH255" s="136"/>
      <c r="CI255" s="136"/>
      <c r="CJ255" s="136"/>
      <c r="CK255" s="136"/>
      <c r="CL255" s="136"/>
      <c r="CM255" s="136"/>
      <c r="CN255" s="136"/>
    </row>
    <row r="256" spans="1:95" s="8" customFormat="1" x14ac:dyDescent="0.35">
      <c r="A256" s="8" t="s">
        <v>258</v>
      </c>
      <c r="C256" s="17"/>
      <c r="D256" s="17"/>
      <c r="F256" s="191">
        <v>0.5</v>
      </c>
      <c r="G256" s="191">
        <f>F256</f>
        <v>0.5</v>
      </c>
      <c r="H256" s="191">
        <f t="shared" ref="H256:Q256" si="1752">G256</f>
        <v>0.5</v>
      </c>
      <c r="I256" s="191">
        <f t="shared" si="1752"/>
        <v>0.5</v>
      </c>
      <c r="J256" s="191">
        <f t="shared" si="1752"/>
        <v>0.5</v>
      </c>
      <c r="K256" s="191">
        <f t="shared" si="1752"/>
        <v>0.5</v>
      </c>
      <c r="L256" s="191">
        <f t="shared" si="1752"/>
        <v>0.5</v>
      </c>
      <c r="M256" s="191">
        <f t="shared" si="1752"/>
        <v>0.5</v>
      </c>
      <c r="N256" s="191">
        <f t="shared" si="1752"/>
        <v>0.5</v>
      </c>
      <c r="O256" s="191">
        <f t="shared" si="1752"/>
        <v>0.5</v>
      </c>
      <c r="P256" s="191">
        <f t="shared" si="1752"/>
        <v>0.5</v>
      </c>
      <c r="Q256" s="191">
        <f t="shared" si="1752"/>
        <v>0.5</v>
      </c>
      <c r="R256" s="191"/>
      <c r="S256" s="191"/>
      <c r="T256" s="161"/>
      <c r="U256" s="191">
        <v>0.5</v>
      </c>
      <c r="V256" s="191">
        <f>U256</f>
        <v>0.5</v>
      </c>
      <c r="W256" s="191">
        <f t="shared" ref="W256:AF256" si="1753">V256</f>
        <v>0.5</v>
      </c>
      <c r="X256" s="191">
        <f t="shared" si="1753"/>
        <v>0.5</v>
      </c>
      <c r="Y256" s="191">
        <f t="shared" si="1753"/>
        <v>0.5</v>
      </c>
      <c r="Z256" s="191">
        <f t="shared" si="1753"/>
        <v>0.5</v>
      </c>
      <c r="AA256" s="191">
        <f t="shared" si="1753"/>
        <v>0.5</v>
      </c>
      <c r="AB256" s="191">
        <f t="shared" si="1753"/>
        <v>0.5</v>
      </c>
      <c r="AC256" s="191">
        <f t="shared" si="1753"/>
        <v>0.5</v>
      </c>
      <c r="AD256" s="191">
        <f t="shared" si="1753"/>
        <v>0.5</v>
      </c>
      <c r="AE256" s="191">
        <f t="shared" si="1753"/>
        <v>0.5</v>
      </c>
      <c r="AF256" s="191">
        <f t="shared" si="1753"/>
        <v>0.5</v>
      </c>
      <c r="AG256" s="191"/>
      <c r="AH256" s="161"/>
      <c r="AI256" s="17"/>
      <c r="AJ256" s="191">
        <v>0.5</v>
      </c>
      <c r="AK256" s="191">
        <f>AJ256</f>
        <v>0.5</v>
      </c>
      <c r="AL256" s="191">
        <f t="shared" ref="AL256:AU256" si="1754">AK256</f>
        <v>0.5</v>
      </c>
      <c r="AM256" s="191">
        <f t="shared" si="1754"/>
        <v>0.5</v>
      </c>
      <c r="AN256" s="191">
        <f t="shared" si="1754"/>
        <v>0.5</v>
      </c>
      <c r="AO256" s="191">
        <f t="shared" si="1754"/>
        <v>0.5</v>
      </c>
      <c r="AP256" s="191">
        <f t="shared" si="1754"/>
        <v>0.5</v>
      </c>
      <c r="AQ256" s="191">
        <f t="shared" si="1754"/>
        <v>0.5</v>
      </c>
      <c r="AR256" s="191">
        <f t="shared" si="1754"/>
        <v>0.5</v>
      </c>
      <c r="AS256" s="191">
        <f t="shared" si="1754"/>
        <v>0.5</v>
      </c>
      <c r="AT256" s="191">
        <f t="shared" si="1754"/>
        <v>0.5</v>
      </c>
      <c r="AU256" s="191">
        <f t="shared" si="1754"/>
        <v>0.5</v>
      </c>
      <c r="AV256" s="191"/>
      <c r="AW256" s="161"/>
      <c r="AX256" s="17"/>
      <c r="AY256" s="191">
        <v>0.5</v>
      </c>
      <c r="AZ256" s="191">
        <f>AY256</f>
        <v>0.5</v>
      </c>
      <c r="BA256" s="191">
        <f t="shared" ref="BA256:BJ256" si="1755">AZ256</f>
        <v>0.5</v>
      </c>
      <c r="BB256" s="191">
        <f t="shared" si="1755"/>
        <v>0.5</v>
      </c>
      <c r="BC256" s="191">
        <f t="shared" si="1755"/>
        <v>0.5</v>
      </c>
      <c r="BD256" s="191">
        <f t="shared" si="1755"/>
        <v>0.5</v>
      </c>
      <c r="BE256" s="191">
        <f t="shared" si="1755"/>
        <v>0.5</v>
      </c>
      <c r="BF256" s="191">
        <f t="shared" si="1755"/>
        <v>0.5</v>
      </c>
      <c r="BG256" s="191">
        <f t="shared" si="1755"/>
        <v>0.5</v>
      </c>
      <c r="BH256" s="191">
        <f t="shared" si="1755"/>
        <v>0.5</v>
      </c>
      <c r="BI256" s="191">
        <f t="shared" si="1755"/>
        <v>0.5</v>
      </c>
      <c r="BJ256" s="191">
        <f t="shared" si="1755"/>
        <v>0.5</v>
      </c>
      <c r="BK256" s="191"/>
      <c r="BL256" s="161"/>
      <c r="BM256" s="17"/>
      <c r="BN256" s="191">
        <v>0.5</v>
      </c>
      <c r="BO256" s="191">
        <f>BN256</f>
        <v>0.5</v>
      </c>
      <c r="BP256" s="191">
        <f t="shared" ref="BP256:BY256" si="1756">BO256</f>
        <v>0.5</v>
      </c>
      <c r="BQ256" s="191">
        <f t="shared" si="1756"/>
        <v>0.5</v>
      </c>
      <c r="BR256" s="191">
        <f t="shared" si="1756"/>
        <v>0.5</v>
      </c>
      <c r="BS256" s="191">
        <f t="shared" si="1756"/>
        <v>0.5</v>
      </c>
      <c r="BT256" s="191">
        <f t="shared" si="1756"/>
        <v>0.5</v>
      </c>
      <c r="BU256" s="191">
        <f t="shared" si="1756"/>
        <v>0.5</v>
      </c>
      <c r="BV256" s="191">
        <f t="shared" si="1756"/>
        <v>0.5</v>
      </c>
      <c r="BW256" s="191">
        <f t="shared" si="1756"/>
        <v>0.5</v>
      </c>
      <c r="BX256" s="191">
        <f t="shared" si="1756"/>
        <v>0.5</v>
      </c>
      <c r="BY256" s="191">
        <f t="shared" si="1756"/>
        <v>0.5</v>
      </c>
      <c r="BZ256" s="191"/>
      <c r="CA256" s="161"/>
      <c r="CB256" s="17"/>
      <c r="CC256" s="191">
        <v>0.5</v>
      </c>
      <c r="CD256" s="191">
        <f>CC256</f>
        <v>0.5</v>
      </c>
      <c r="CE256" s="191">
        <f t="shared" ref="CE256:CN256" si="1757">CD256</f>
        <v>0.5</v>
      </c>
      <c r="CF256" s="191">
        <f t="shared" si="1757"/>
        <v>0.5</v>
      </c>
      <c r="CG256" s="191">
        <f t="shared" si="1757"/>
        <v>0.5</v>
      </c>
      <c r="CH256" s="191">
        <f t="shared" si="1757"/>
        <v>0.5</v>
      </c>
      <c r="CI256" s="191">
        <f t="shared" si="1757"/>
        <v>0.5</v>
      </c>
      <c r="CJ256" s="191">
        <f t="shared" si="1757"/>
        <v>0.5</v>
      </c>
      <c r="CK256" s="191">
        <f t="shared" si="1757"/>
        <v>0.5</v>
      </c>
      <c r="CL256" s="191">
        <f t="shared" si="1757"/>
        <v>0.5</v>
      </c>
      <c r="CM256" s="191">
        <f t="shared" si="1757"/>
        <v>0.5</v>
      </c>
      <c r="CN256" s="191">
        <f t="shared" si="1757"/>
        <v>0.5</v>
      </c>
      <c r="CO256" s="191"/>
      <c r="CP256" s="161"/>
      <c r="CQ256" s="17"/>
    </row>
    <row r="257" spans="1:95" s="8" customFormat="1" x14ac:dyDescent="0.35">
      <c r="C257" s="17"/>
      <c r="D257" s="17"/>
      <c r="F257" s="161"/>
      <c r="G257" s="161"/>
      <c r="H257" s="161"/>
      <c r="I257" s="161"/>
      <c r="J257" s="161"/>
      <c r="K257" s="161"/>
      <c r="L257" s="161"/>
      <c r="M257" s="161"/>
      <c r="N257" s="161"/>
      <c r="O257" s="161"/>
      <c r="P257" s="161"/>
      <c r="Q257" s="161"/>
      <c r="R257" s="161"/>
      <c r="S257" s="161"/>
      <c r="T257" s="161"/>
      <c r="U257" s="161"/>
      <c r="V257" s="161"/>
      <c r="W257" s="161"/>
      <c r="X257" s="161"/>
      <c r="Y257" s="161"/>
      <c r="Z257" s="161"/>
      <c r="AA257" s="161"/>
      <c r="AB257" s="161"/>
      <c r="AC257" s="161"/>
      <c r="AD257" s="161"/>
      <c r="AE257" s="161"/>
      <c r="AF257" s="161"/>
      <c r="AG257" s="161"/>
      <c r="AH257" s="161"/>
      <c r="AI257" s="17"/>
      <c r="AJ257" s="161"/>
      <c r="AK257" s="161"/>
      <c r="AL257" s="161"/>
      <c r="AM257" s="161"/>
      <c r="AN257" s="161"/>
      <c r="AO257" s="161"/>
      <c r="AP257" s="161"/>
      <c r="AQ257" s="161"/>
      <c r="AR257" s="161"/>
      <c r="AS257" s="161"/>
      <c r="AT257" s="161"/>
      <c r="AU257" s="161"/>
      <c r="AV257" s="161"/>
      <c r="AW257" s="161"/>
      <c r="AX257" s="17"/>
      <c r="AY257" s="161"/>
      <c r="AZ257" s="161"/>
      <c r="BA257" s="161"/>
      <c r="BB257" s="161"/>
      <c r="BC257" s="161"/>
      <c r="BD257" s="161"/>
      <c r="BE257" s="161"/>
      <c r="BF257" s="161"/>
      <c r="BG257" s="161"/>
      <c r="BH257" s="161"/>
      <c r="BI257" s="161"/>
      <c r="BJ257" s="161"/>
      <c r="BK257" s="161"/>
      <c r="BL257" s="161"/>
      <c r="BM257" s="17"/>
      <c r="BN257" s="161"/>
      <c r="BO257" s="161"/>
      <c r="BP257" s="161"/>
      <c r="BQ257" s="161"/>
      <c r="BR257" s="161"/>
      <c r="BS257" s="161"/>
      <c r="BT257" s="161"/>
      <c r="BU257" s="161"/>
      <c r="BV257" s="161"/>
      <c r="BW257" s="161"/>
      <c r="BX257" s="161"/>
      <c r="BY257" s="161"/>
      <c r="BZ257" s="161"/>
      <c r="CA257" s="161"/>
      <c r="CB257" s="17"/>
      <c r="CC257" s="161"/>
      <c r="CD257" s="161"/>
      <c r="CE257" s="161"/>
      <c r="CF257" s="161"/>
      <c r="CG257" s="161"/>
      <c r="CH257" s="161"/>
      <c r="CI257" s="161"/>
      <c r="CJ257" s="161"/>
      <c r="CK257" s="161"/>
      <c r="CL257" s="161"/>
      <c r="CM257" s="161"/>
      <c r="CN257" s="161"/>
      <c r="CO257" s="161"/>
      <c r="CP257" s="161"/>
      <c r="CQ257" s="17"/>
    </row>
    <row r="258" spans="1:95" s="11" customFormat="1" x14ac:dyDescent="0.35">
      <c r="A258" s="11" t="s">
        <v>101</v>
      </c>
      <c r="C258" s="120">
        <v>8000000</v>
      </c>
      <c r="D258" s="120">
        <v>8000000</v>
      </c>
      <c r="F258" s="192">
        <f>F251*F256</f>
        <v>420750</v>
      </c>
      <c r="G258" s="192">
        <f t="shared" ref="G258:Q258" si="1758">G251*G256</f>
        <v>891000</v>
      </c>
      <c r="H258" s="192">
        <f t="shared" si="1758"/>
        <v>717750</v>
      </c>
      <c r="I258" s="192">
        <f t="shared" si="1758"/>
        <v>816750</v>
      </c>
      <c r="J258" s="192">
        <f t="shared" si="1758"/>
        <v>1138500</v>
      </c>
      <c r="K258" s="192">
        <f t="shared" si="1758"/>
        <v>1138500</v>
      </c>
      <c r="L258" s="192">
        <f t="shared" si="1758"/>
        <v>1039500</v>
      </c>
      <c r="M258" s="192">
        <f t="shared" si="1758"/>
        <v>792000</v>
      </c>
      <c r="N258" s="192">
        <f t="shared" si="1758"/>
        <v>792000</v>
      </c>
      <c r="O258" s="192">
        <f t="shared" si="1758"/>
        <v>792000</v>
      </c>
      <c r="P258" s="192">
        <f t="shared" si="1758"/>
        <v>495000</v>
      </c>
      <c r="Q258" s="192">
        <f t="shared" si="1758"/>
        <v>408375</v>
      </c>
      <c r="R258" s="162"/>
      <c r="S258" s="192">
        <f>SUM(F258:R258)</f>
        <v>9442125</v>
      </c>
      <c r="T258" s="162"/>
      <c r="U258" s="192">
        <f>U251*U256</f>
        <v>458578.89908256882</v>
      </c>
      <c r="V258" s="192">
        <f t="shared" ref="V258:AF258" si="1759">V251*V256</f>
        <v>971108.256880734</v>
      </c>
      <c r="W258" s="192">
        <f t="shared" si="1759"/>
        <v>782281.65137614682</v>
      </c>
      <c r="X258" s="192">
        <f t="shared" si="1759"/>
        <v>890182.56880733964</v>
      </c>
      <c r="Y258" s="192">
        <f t="shared" si="1759"/>
        <v>1240860.5504587158</v>
      </c>
      <c r="Z258" s="192">
        <f t="shared" si="1759"/>
        <v>1240860.5504587158</v>
      </c>
      <c r="AA258" s="192">
        <f t="shared" si="1759"/>
        <v>1132959.6330275231</v>
      </c>
      <c r="AB258" s="192">
        <f t="shared" si="1759"/>
        <v>863207.33944954141</v>
      </c>
      <c r="AC258" s="192">
        <f t="shared" si="1759"/>
        <v>863207.33944954141</v>
      </c>
      <c r="AD258" s="192">
        <f t="shared" si="1759"/>
        <v>863207.33944954141</v>
      </c>
      <c r="AE258" s="192">
        <f t="shared" si="1759"/>
        <v>539504.58715596341</v>
      </c>
      <c r="AF258" s="192">
        <f t="shared" si="1759"/>
        <v>445091.28440366982</v>
      </c>
      <c r="AG258" s="162"/>
      <c r="AH258" s="192">
        <f>SUM(U258:AG258)</f>
        <v>10291050.000000002</v>
      </c>
      <c r="AI258" s="162"/>
      <c r="AJ258" s="192">
        <f>AJ251*AJ256</f>
        <v>481507.84403669729</v>
      </c>
      <c r="AK258" s="192">
        <f t="shared" ref="AK258:AU258" si="1760">AK251*AK256</f>
        <v>1019663.6697247707</v>
      </c>
      <c r="AL258" s="192">
        <f t="shared" si="1760"/>
        <v>821395.73394495412</v>
      </c>
      <c r="AM258" s="192">
        <f t="shared" si="1760"/>
        <v>934691.69724770659</v>
      </c>
      <c r="AN258" s="192">
        <f t="shared" si="1760"/>
        <v>1302903.5779816518</v>
      </c>
      <c r="AO258" s="192">
        <f t="shared" si="1760"/>
        <v>1302903.5779816518</v>
      </c>
      <c r="AP258" s="192">
        <f t="shared" si="1760"/>
        <v>1189607.6146788993</v>
      </c>
      <c r="AQ258" s="192">
        <f t="shared" si="1760"/>
        <v>906367.70642201859</v>
      </c>
      <c r="AR258" s="192">
        <f t="shared" si="1760"/>
        <v>906367.70642201859</v>
      </c>
      <c r="AS258" s="192">
        <f t="shared" si="1760"/>
        <v>906367.70642201859</v>
      </c>
      <c r="AT258" s="192">
        <f t="shared" si="1760"/>
        <v>566479.81651376153</v>
      </c>
      <c r="AU258" s="192">
        <f t="shared" si="1760"/>
        <v>467345.84862385329</v>
      </c>
      <c r="AV258" s="162"/>
      <c r="AW258" s="192">
        <f>SUM(AJ258:AV258)</f>
        <v>10805602.500000002</v>
      </c>
      <c r="AX258" s="162"/>
      <c r="AY258" s="192">
        <f>AY251*AY256</f>
        <v>505583.23623853223</v>
      </c>
      <c r="AZ258" s="192">
        <f t="shared" ref="AZ258:BJ258" si="1761">AZ251*AZ256</f>
        <v>1070646.8532110092</v>
      </c>
      <c r="BA258" s="192">
        <f t="shared" si="1761"/>
        <v>862465.52064220188</v>
      </c>
      <c r="BB258" s="192">
        <f t="shared" si="1761"/>
        <v>981426.282110092</v>
      </c>
      <c r="BC258" s="192">
        <f t="shared" si="1761"/>
        <v>1368048.7568807343</v>
      </c>
      <c r="BD258" s="192">
        <f t="shared" si="1761"/>
        <v>1368048.7568807343</v>
      </c>
      <c r="BE258" s="192">
        <f t="shared" si="1761"/>
        <v>1249087.9954128445</v>
      </c>
      <c r="BF258" s="192">
        <f t="shared" si="1761"/>
        <v>951686.09174311941</v>
      </c>
      <c r="BG258" s="192">
        <f t="shared" si="1761"/>
        <v>951686.09174311941</v>
      </c>
      <c r="BH258" s="192">
        <f t="shared" si="1761"/>
        <v>951686.09174311941</v>
      </c>
      <c r="BI258" s="192">
        <f t="shared" si="1761"/>
        <v>594803.80733944965</v>
      </c>
      <c r="BJ258" s="192">
        <f t="shared" si="1761"/>
        <v>490713.141055046</v>
      </c>
      <c r="BK258" s="162"/>
      <c r="BL258" s="192">
        <f>SUM(AY258:BK258)</f>
        <v>11345882.625000002</v>
      </c>
      <c r="BM258" s="162"/>
      <c r="BN258" s="192">
        <f>BN251*BN256</f>
        <v>530862.39805045887</v>
      </c>
      <c r="BO258" s="192">
        <f t="shared" ref="BO258:BY258" si="1762">BO251*BO256</f>
        <v>1124179.1958715597</v>
      </c>
      <c r="BP258" s="192">
        <f t="shared" si="1762"/>
        <v>905588.79667431198</v>
      </c>
      <c r="BQ258" s="192">
        <f t="shared" si="1762"/>
        <v>1030497.5962155967</v>
      </c>
      <c r="BR258" s="192">
        <f t="shared" si="1762"/>
        <v>1436451.1947247712</v>
      </c>
      <c r="BS258" s="192">
        <f t="shared" si="1762"/>
        <v>1436451.1947247712</v>
      </c>
      <c r="BT258" s="192">
        <f t="shared" si="1762"/>
        <v>1311542.3951834866</v>
      </c>
      <c r="BU258" s="192">
        <f t="shared" si="1762"/>
        <v>999270.39633027557</v>
      </c>
      <c r="BV258" s="192">
        <f t="shared" si="1762"/>
        <v>999270.39633027557</v>
      </c>
      <c r="BW258" s="192">
        <f t="shared" si="1762"/>
        <v>999270.39633027557</v>
      </c>
      <c r="BX258" s="192">
        <f t="shared" si="1762"/>
        <v>624543.99770642223</v>
      </c>
      <c r="BY258" s="192">
        <f t="shared" si="1762"/>
        <v>515248.79810779833</v>
      </c>
      <c r="BZ258" s="162"/>
      <c r="CA258" s="192">
        <f>SUM(BN258:BZ258)</f>
        <v>11913176.756250003</v>
      </c>
      <c r="CB258" s="162"/>
      <c r="CC258" s="192">
        <f>CC251*CC256</f>
        <v>557405.51795298175</v>
      </c>
      <c r="CD258" s="192">
        <f t="shared" ref="CD258:CN258" si="1763">CD251*CD256</f>
        <v>1180388.1556651378</v>
      </c>
      <c r="CE258" s="192">
        <f t="shared" si="1763"/>
        <v>950868.23650802765</v>
      </c>
      <c r="CF258" s="192">
        <f t="shared" si="1763"/>
        <v>1082022.4760263767</v>
      </c>
      <c r="CG258" s="192">
        <f t="shared" si="1763"/>
        <v>1508273.7544610098</v>
      </c>
      <c r="CH258" s="192">
        <f t="shared" si="1763"/>
        <v>1508273.7544610098</v>
      </c>
      <c r="CI258" s="192">
        <f t="shared" si="1763"/>
        <v>1377119.5149426612</v>
      </c>
      <c r="CJ258" s="192">
        <f t="shared" si="1763"/>
        <v>1049233.9161467892</v>
      </c>
      <c r="CK258" s="192">
        <f t="shared" si="1763"/>
        <v>1049233.9161467892</v>
      </c>
      <c r="CL258" s="192">
        <f t="shared" si="1763"/>
        <v>1049233.9161467892</v>
      </c>
      <c r="CM258" s="192">
        <f t="shared" si="1763"/>
        <v>655771.19759174332</v>
      </c>
      <c r="CN258" s="192">
        <f t="shared" si="1763"/>
        <v>541011.23801318835</v>
      </c>
      <c r="CO258" s="162"/>
      <c r="CP258" s="192">
        <f>SUM(CC258:CO258)</f>
        <v>12508835.594062503</v>
      </c>
      <c r="CQ258" s="120"/>
    </row>
    <row r="259" spans="1:95" s="8" customFormat="1" x14ac:dyDescent="0.35">
      <c r="C259" s="17"/>
      <c r="D259" s="17"/>
      <c r="F259" s="190"/>
      <c r="G259" s="190"/>
      <c r="H259" s="190"/>
      <c r="I259" s="190"/>
      <c r="J259" s="190"/>
      <c r="K259" s="190"/>
      <c r="L259" s="190"/>
      <c r="M259" s="190"/>
      <c r="N259" s="190"/>
      <c r="O259" s="190"/>
      <c r="P259" s="190"/>
      <c r="Q259" s="190"/>
      <c r="R259" s="161"/>
      <c r="S259" s="190"/>
      <c r="T259" s="161"/>
      <c r="U259" s="190"/>
      <c r="V259" s="190"/>
      <c r="W259" s="190"/>
      <c r="X259" s="190"/>
      <c r="Y259" s="190"/>
      <c r="Z259" s="190"/>
      <c r="AA259" s="190"/>
      <c r="AB259" s="190"/>
      <c r="AC259" s="190"/>
      <c r="AD259" s="190"/>
      <c r="AE259" s="190"/>
      <c r="AF259" s="190"/>
      <c r="AG259" s="161"/>
      <c r="AH259" s="190"/>
      <c r="AI259" s="161"/>
      <c r="AJ259" s="190"/>
      <c r="AK259" s="190"/>
      <c r="AL259" s="190"/>
      <c r="AM259" s="190"/>
      <c r="AN259" s="190"/>
      <c r="AO259" s="190"/>
      <c r="AP259" s="190"/>
      <c r="AQ259" s="190"/>
      <c r="AR259" s="190"/>
      <c r="AS259" s="190"/>
      <c r="AT259" s="190"/>
      <c r="AU259" s="190"/>
      <c r="AV259" s="161"/>
      <c r="AW259" s="190"/>
      <c r="AX259" s="161"/>
      <c r="AY259" s="190"/>
      <c r="AZ259" s="190"/>
      <c r="BA259" s="190"/>
      <c r="BB259" s="190"/>
      <c r="BC259" s="190"/>
      <c r="BD259" s="190"/>
      <c r="BE259" s="190"/>
      <c r="BF259" s="190"/>
      <c r="BG259" s="190"/>
      <c r="BH259" s="190"/>
      <c r="BI259" s="190"/>
      <c r="BJ259" s="190"/>
      <c r="BK259" s="161"/>
      <c r="BL259" s="190"/>
      <c r="BM259" s="161"/>
      <c r="BN259" s="190"/>
      <c r="BO259" s="190"/>
      <c r="BP259" s="190"/>
      <c r="BQ259" s="190"/>
      <c r="BR259" s="190"/>
      <c r="BS259" s="190"/>
      <c r="BT259" s="190"/>
      <c r="BU259" s="190"/>
      <c r="BV259" s="190"/>
      <c r="BW259" s="190"/>
      <c r="BX259" s="190"/>
      <c r="BY259" s="190"/>
      <c r="BZ259" s="161"/>
      <c r="CA259" s="190"/>
      <c r="CB259" s="161"/>
      <c r="CC259" s="190"/>
      <c r="CD259" s="190"/>
      <c r="CE259" s="190"/>
      <c r="CF259" s="190"/>
      <c r="CG259" s="190"/>
      <c r="CH259" s="190"/>
      <c r="CI259" s="190"/>
      <c r="CJ259" s="190"/>
      <c r="CK259" s="190"/>
      <c r="CL259" s="190"/>
      <c r="CM259" s="190"/>
      <c r="CN259" s="190"/>
      <c r="CO259" s="161"/>
      <c r="CP259" s="190"/>
      <c r="CQ259" s="17"/>
    </row>
    <row r="260" spans="1:95" s="8" customFormat="1" x14ac:dyDescent="0.35">
      <c r="A260" s="8" t="s">
        <v>313</v>
      </c>
      <c r="C260" s="17"/>
      <c r="D260" s="17"/>
      <c r="F260" s="190">
        <v>0</v>
      </c>
      <c r="G260" s="190">
        <v>0</v>
      </c>
      <c r="H260" s="190">
        <v>0</v>
      </c>
      <c r="I260" s="190">
        <v>0</v>
      </c>
      <c r="J260" s="190">
        <v>0</v>
      </c>
      <c r="K260" s="190">
        <v>0</v>
      </c>
      <c r="L260" s="190">
        <v>20000</v>
      </c>
      <c r="M260" s="190">
        <v>20000</v>
      </c>
      <c r="N260" s="190">
        <v>20000</v>
      </c>
      <c r="O260" s="190">
        <v>20000</v>
      </c>
      <c r="P260" s="190">
        <v>20000</v>
      </c>
      <c r="Q260" s="190">
        <v>20000</v>
      </c>
      <c r="R260" s="161"/>
      <c r="S260" s="190">
        <f>SUM(F260:R260)</f>
        <v>120000</v>
      </c>
      <c r="T260" s="161"/>
      <c r="U260" s="190">
        <v>20000</v>
      </c>
      <c r="V260" s="190">
        <v>20000</v>
      </c>
      <c r="W260" s="190">
        <v>20000</v>
      </c>
      <c r="X260" s="190">
        <v>20000</v>
      </c>
      <c r="Y260" s="190">
        <v>20000</v>
      </c>
      <c r="Z260" s="190">
        <v>20000</v>
      </c>
      <c r="AA260" s="190">
        <v>20000</v>
      </c>
      <c r="AB260" s="190">
        <v>20000</v>
      </c>
      <c r="AC260" s="190">
        <v>20000</v>
      </c>
      <c r="AD260" s="190">
        <v>20000</v>
      </c>
      <c r="AE260" s="190">
        <v>20000</v>
      </c>
      <c r="AF260" s="190">
        <v>20000</v>
      </c>
      <c r="AG260" s="161"/>
      <c r="AH260" s="190">
        <f>SUM(U260:AG260)</f>
        <v>240000</v>
      </c>
      <c r="AI260" s="161"/>
      <c r="AJ260" s="190">
        <v>20000</v>
      </c>
      <c r="AK260" s="190">
        <v>20000</v>
      </c>
      <c r="AL260" s="190">
        <v>20000</v>
      </c>
      <c r="AM260" s="190">
        <v>20000</v>
      </c>
      <c r="AN260" s="190">
        <v>20000</v>
      </c>
      <c r="AO260" s="190">
        <v>20000</v>
      </c>
      <c r="AP260" s="190">
        <v>20000</v>
      </c>
      <c r="AQ260" s="190">
        <v>20000</v>
      </c>
      <c r="AR260" s="190">
        <v>20000</v>
      </c>
      <c r="AS260" s="190">
        <v>20000</v>
      </c>
      <c r="AT260" s="190">
        <v>20000</v>
      </c>
      <c r="AU260" s="190">
        <v>20000</v>
      </c>
      <c r="AV260" s="161"/>
      <c r="AW260" s="190">
        <f>SUM(AJ260:AV260)</f>
        <v>240000</v>
      </c>
      <c r="AX260" s="161"/>
      <c r="AY260" s="190">
        <v>20000</v>
      </c>
      <c r="AZ260" s="190">
        <v>20000</v>
      </c>
      <c r="BA260" s="190">
        <v>20000</v>
      </c>
      <c r="BB260" s="190">
        <v>20000</v>
      </c>
      <c r="BC260" s="190">
        <v>20000</v>
      </c>
      <c r="BD260" s="190">
        <v>20000</v>
      </c>
      <c r="BE260" s="190">
        <v>20000</v>
      </c>
      <c r="BF260" s="190">
        <v>20000</v>
      </c>
      <c r="BG260" s="190">
        <v>20000</v>
      </c>
      <c r="BH260" s="190">
        <v>20000</v>
      </c>
      <c r="BI260" s="190">
        <v>20000</v>
      </c>
      <c r="BJ260" s="190">
        <v>20000</v>
      </c>
      <c r="BK260" s="161"/>
      <c r="BL260" s="190">
        <f>SUM(AY260:BK260)</f>
        <v>240000</v>
      </c>
      <c r="BM260" s="161"/>
      <c r="BN260" s="190">
        <v>20000</v>
      </c>
      <c r="BO260" s="190">
        <v>20000</v>
      </c>
      <c r="BP260" s="190">
        <v>20000</v>
      </c>
      <c r="BQ260" s="190">
        <v>20000</v>
      </c>
      <c r="BR260" s="190">
        <v>20000</v>
      </c>
      <c r="BS260" s="190">
        <v>20000</v>
      </c>
      <c r="BT260" s="190">
        <v>20000</v>
      </c>
      <c r="BU260" s="190">
        <v>20000</v>
      </c>
      <c r="BV260" s="190">
        <v>20000</v>
      </c>
      <c r="BW260" s="190">
        <v>20000</v>
      </c>
      <c r="BX260" s="190">
        <v>20000</v>
      </c>
      <c r="BY260" s="190">
        <v>20000</v>
      </c>
      <c r="BZ260" s="161"/>
      <c r="CA260" s="190">
        <f>SUM(BN260:BZ260)</f>
        <v>240000</v>
      </c>
      <c r="CB260" s="161"/>
      <c r="CC260" s="190">
        <v>20000</v>
      </c>
      <c r="CD260" s="190">
        <v>20000</v>
      </c>
      <c r="CE260" s="190">
        <v>20000</v>
      </c>
      <c r="CF260" s="190">
        <v>20000</v>
      </c>
      <c r="CG260" s="190">
        <v>20000</v>
      </c>
      <c r="CH260" s="190">
        <v>20000</v>
      </c>
      <c r="CI260" s="190">
        <v>20000</v>
      </c>
      <c r="CJ260" s="190">
        <v>20000</v>
      </c>
      <c r="CK260" s="190">
        <v>20000</v>
      </c>
      <c r="CL260" s="190">
        <v>20000</v>
      </c>
      <c r="CM260" s="190">
        <v>20000</v>
      </c>
      <c r="CN260" s="190">
        <v>20000</v>
      </c>
      <c r="CO260" s="161"/>
      <c r="CP260" s="190">
        <f>SUM(CC260:CO260)</f>
        <v>240000</v>
      </c>
      <c r="CQ260" s="17"/>
    </row>
    <row r="261" spans="1:95" s="11" customFormat="1" x14ac:dyDescent="0.35">
      <c r="C261" s="120"/>
      <c r="D261" s="120"/>
      <c r="F261" s="192"/>
      <c r="G261" s="192"/>
      <c r="H261" s="192"/>
      <c r="I261" s="192"/>
      <c r="J261" s="192"/>
      <c r="K261" s="192"/>
      <c r="L261" s="192"/>
      <c r="M261" s="192"/>
      <c r="N261" s="192"/>
      <c r="O261" s="192"/>
      <c r="P261" s="192"/>
      <c r="Q261" s="192"/>
      <c r="R261" s="162"/>
      <c r="S261" s="192"/>
      <c r="T261" s="162"/>
      <c r="U261" s="192"/>
      <c r="V261" s="192"/>
      <c r="W261" s="192"/>
      <c r="X261" s="192"/>
      <c r="Y261" s="192"/>
      <c r="Z261" s="192"/>
      <c r="AA261" s="192"/>
      <c r="AB261" s="192"/>
      <c r="AC261" s="192"/>
      <c r="AD261" s="192"/>
      <c r="AE261" s="192"/>
      <c r="AF261" s="192"/>
      <c r="AG261" s="162"/>
      <c r="AH261" s="192"/>
      <c r="AI261" s="162"/>
      <c r="AJ261" s="192"/>
      <c r="AK261" s="192"/>
      <c r="AL261" s="192"/>
      <c r="AM261" s="192"/>
      <c r="AN261" s="192"/>
      <c r="AO261" s="192"/>
      <c r="AP261" s="192"/>
      <c r="AQ261" s="192"/>
      <c r="AR261" s="192"/>
      <c r="AS261" s="192"/>
      <c r="AT261" s="192"/>
      <c r="AU261" s="192"/>
      <c r="AV261" s="162"/>
      <c r="AW261" s="192"/>
      <c r="AX261" s="162"/>
      <c r="AY261" s="192"/>
      <c r="AZ261" s="192"/>
      <c r="BA261" s="192"/>
      <c r="BB261" s="192"/>
      <c r="BC261" s="192"/>
      <c r="BD261" s="192"/>
      <c r="BE261" s="192"/>
      <c r="BF261" s="192"/>
      <c r="BG261" s="192"/>
      <c r="BH261" s="192"/>
      <c r="BI261" s="192"/>
      <c r="BJ261" s="192"/>
      <c r="BK261" s="162"/>
      <c r="BL261" s="192"/>
      <c r="BM261" s="162"/>
      <c r="BN261" s="192"/>
      <c r="BO261" s="192"/>
      <c r="BP261" s="192"/>
      <c r="BQ261" s="192"/>
      <c r="BR261" s="192"/>
      <c r="BS261" s="192"/>
      <c r="BT261" s="192"/>
      <c r="BU261" s="192"/>
      <c r="BV261" s="192"/>
      <c r="BW261" s="192"/>
      <c r="BX261" s="192"/>
      <c r="BY261" s="192"/>
      <c r="BZ261" s="162"/>
      <c r="CA261" s="192"/>
      <c r="CB261" s="162"/>
      <c r="CC261" s="192"/>
      <c r="CD261" s="192"/>
      <c r="CE261" s="192"/>
      <c r="CF261" s="192"/>
      <c r="CG261" s="192"/>
      <c r="CH261" s="192"/>
      <c r="CI261" s="192"/>
      <c r="CJ261" s="192"/>
      <c r="CK261" s="192"/>
      <c r="CL261" s="192"/>
      <c r="CM261" s="192"/>
      <c r="CN261" s="192"/>
      <c r="CO261" s="162"/>
      <c r="CP261" s="192"/>
      <c r="CQ261" s="120"/>
    </row>
    <row r="262" spans="1:95" s="8" customFormat="1" x14ac:dyDescent="0.35">
      <c r="A262" s="8" t="s">
        <v>312</v>
      </c>
      <c r="C262" s="17"/>
      <c r="D262" s="17"/>
      <c r="F262" s="161">
        <f>SUM(F260:F261)</f>
        <v>0</v>
      </c>
      <c r="G262" s="161">
        <f t="shared" ref="G262:L262" si="1764">SUM(G260:G261)</f>
        <v>0</v>
      </c>
      <c r="H262" s="161">
        <f t="shared" si="1764"/>
        <v>0</v>
      </c>
      <c r="I262" s="161">
        <f t="shared" si="1764"/>
        <v>0</v>
      </c>
      <c r="J262" s="161">
        <f t="shared" si="1764"/>
        <v>0</v>
      </c>
      <c r="K262" s="161">
        <f t="shared" si="1764"/>
        <v>0</v>
      </c>
      <c r="L262" s="161">
        <f t="shared" si="1764"/>
        <v>20000</v>
      </c>
      <c r="M262" s="161">
        <f t="shared" ref="M262:Q262" si="1765">SUM(M260:M261)</f>
        <v>20000</v>
      </c>
      <c r="N262" s="161">
        <f t="shared" si="1765"/>
        <v>20000</v>
      </c>
      <c r="O262" s="161">
        <f t="shared" si="1765"/>
        <v>20000</v>
      </c>
      <c r="P262" s="161">
        <f t="shared" si="1765"/>
        <v>20000</v>
      </c>
      <c r="Q262" s="161">
        <f t="shared" si="1765"/>
        <v>20000</v>
      </c>
      <c r="R262" s="161"/>
      <c r="S262" s="161"/>
      <c r="T262" s="161"/>
      <c r="U262" s="161">
        <f t="shared" ref="U262:AF262" si="1766">SUM(U260:U261)</f>
        <v>20000</v>
      </c>
      <c r="V262" s="161">
        <f t="shared" si="1766"/>
        <v>20000</v>
      </c>
      <c r="W262" s="161">
        <f t="shared" si="1766"/>
        <v>20000</v>
      </c>
      <c r="X262" s="161">
        <f t="shared" si="1766"/>
        <v>20000</v>
      </c>
      <c r="Y262" s="161">
        <f t="shared" si="1766"/>
        <v>20000</v>
      </c>
      <c r="Z262" s="161">
        <f t="shared" si="1766"/>
        <v>20000</v>
      </c>
      <c r="AA262" s="161">
        <f t="shared" si="1766"/>
        <v>20000</v>
      </c>
      <c r="AB262" s="161">
        <f t="shared" si="1766"/>
        <v>20000</v>
      </c>
      <c r="AC262" s="161">
        <f t="shared" si="1766"/>
        <v>20000</v>
      </c>
      <c r="AD262" s="161">
        <f t="shared" si="1766"/>
        <v>20000</v>
      </c>
      <c r="AE262" s="161">
        <f t="shared" si="1766"/>
        <v>20000</v>
      </c>
      <c r="AF262" s="161">
        <f t="shared" si="1766"/>
        <v>20000</v>
      </c>
      <c r="AG262" s="161"/>
      <c r="AH262" s="161"/>
      <c r="AI262" s="161"/>
      <c r="AJ262" s="161">
        <f t="shared" ref="AJ262:AU262" si="1767">SUM(AJ260:AJ261)</f>
        <v>20000</v>
      </c>
      <c r="AK262" s="161">
        <f t="shared" si="1767"/>
        <v>20000</v>
      </c>
      <c r="AL262" s="161">
        <f t="shared" si="1767"/>
        <v>20000</v>
      </c>
      <c r="AM262" s="161">
        <f t="shared" si="1767"/>
        <v>20000</v>
      </c>
      <c r="AN262" s="161">
        <f t="shared" si="1767"/>
        <v>20000</v>
      </c>
      <c r="AO262" s="161">
        <f t="shared" si="1767"/>
        <v>20000</v>
      </c>
      <c r="AP262" s="161">
        <f t="shared" si="1767"/>
        <v>20000</v>
      </c>
      <c r="AQ262" s="161">
        <f t="shared" si="1767"/>
        <v>20000</v>
      </c>
      <c r="AR262" s="161">
        <f t="shared" si="1767"/>
        <v>20000</v>
      </c>
      <c r="AS262" s="161">
        <f t="shared" si="1767"/>
        <v>20000</v>
      </c>
      <c r="AT262" s="161">
        <f t="shared" si="1767"/>
        <v>20000</v>
      </c>
      <c r="AU262" s="161">
        <f t="shared" si="1767"/>
        <v>20000</v>
      </c>
      <c r="AV262" s="161"/>
      <c r="AW262" s="161"/>
      <c r="AX262" s="161"/>
      <c r="AY262" s="161">
        <f t="shared" ref="AY262:BJ262" si="1768">SUM(AY260:AY261)</f>
        <v>20000</v>
      </c>
      <c r="AZ262" s="161">
        <f t="shared" si="1768"/>
        <v>20000</v>
      </c>
      <c r="BA262" s="161">
        <f t="shared" si="1768"/>
        <v>20000</v>
      </c>
      <c r="BB262" s="161">
        <f t="shared" si="1768"/>
        <v>20000</v>
      </c>
      <c r="BC262" s="161">
        <f t="shared" si="1768"/>
        <v>20000</v>
      </c>
      <c r="BD262" s="161">
        <f t="shared" si="1768"/>
        <v>20000</v>
      </c>
      <c r="BE262" s="161">
        <f t="shared" si="1768"/>
        <v>20000</v>
      </c>
      <c r="BF262" s="161">
        <f t="shared" si="1768"/>
        <v>20000</v>
      </c>
      <c r="BG262" s="161">
        <f t="shared" si="1768"/>
        <v>20000</v>
      </c>
      <c r="BH262" s="161">
        <f t="shared" si="1768"/>
        <v>20000</v>
      </c>
      <c r="BI262" s="161">
        <f t="shared" si="1768"/>
        <v>20000</v>
      </c>
      <c r="BJ262" s="161">
        <f t="shared" si="1768"/>
        <v>20000</v>
      </c>
      <c r="BK262" s="161"/>
      <c r="BL262" s="161"/>
      <c r="BM262" s="161"/>
      <c r="BN262" s="161">
        <f t="shared" ref="BN262:BY262" si="1769">SUM(BN260:BN261)</f>
        <v>20000</v>
      </c>
      <c r="BO262" s="161">
        <f t="shared" si="1769"/>
        <v>20000</v>
      </c>
      <c r="BP262" s="161">
        <f t="shared" si="1769"/>
        <v>20000</v>
      </c>
      <c r="BQ262" s="161">
        <f t="shared" si="1769"/>
        <v>20000</v>
      </c>
      <c r="BR262" s="161">
        <f t="shared" si="1769"/>
        <v>20000</v>
      </c>
      <c r="BS262" s="161">
        <f t="shared" si="1769"/>
        <v>20000</v>
      </c>
      <c r="BT262" s="161">
        <f t="shared" si="1769"/>
        <v>20000</v>
      </c>
      <c r="BU262" s="161">
        <f t="shared" si="1769"/>
        <v>20000</v>
      </c>
      <c r="BV262" s="161">
        <f t="shared" si="1769"/>
        <v>20000</v>
      </c>
      <c r="BW262" s="161">
        <f t="shared" si="1769"/>
        <v>20000</v>
      </c>
      <c r="BX262" s="161">
        <f t="shared" si="1769"/>
        <v>20000</v>
      </c>
      <c r="BY262" s="161">
        <f t="shared" si="1769"/>
        <v>20000</v>
      </c>
      <c r="BZ262" s="161"/>
      <c r="CA262" s="161"/>
      <c r="CB262" s="161"/>
      <c r="CC262" s="161">
        <f t="shared" ref="CC262:CN262" si="1770">SUM(CC260:CC261)</f>
        <v>20000</v>
      </c>
      <c r="CD262" s="161">
        <f t="shared" si="1770"/>
        <v>20000</v>
      </c>
      <c r="CE262" s="161">
        <f t="shared" si="1770"/>
        <v>20000</v>
      </c>
      <c r="CF262" s="161">
        <f t="shared" si="1770"/>
        <v>20000</v>
      </c>
      <c r="CG262" s="161">
        <f t="shared" si="1770"/>
        <v>20000</v>
      </c>
      <c r="CH262" s="161">
        <f t="shared" si="1770"/>
        <v>20000</v>
      </c>
      <c r="CI262" s="161">
        <f t="shared" si="1770"/>
        <v>20000</v>
      </c>
      <c r="CJ262" s="161">
        <f t="shared" si="1770"/>
        <v>20000</v>
      </c>
      <c r="CK262" s="161">
        <f t="shared" si="1770"/>
        <v>20000</v>
      </c>
      <c r="CL262" s="161">
        <f t="shared" si="1770"/>
        <v>20000</v>
      </c>
      <c r="CM262" s="161">
        <f t="shared" si="1770"/>
        <v>20000</v>
      </c>
      <c r="CN262" s="161">
        <f t="shared" si="1770"/>
        <v>20000</v>
      </c>
      <c r="CO262" s="161"/>
      <c r="CP262" s="161"/>
      <c r="CQ262" s="17"/>
    </row>
    <row r="263" spans="1:95" s="11" customFormat="1" x14ac:dyDescent="0.35">
      <c r="C263" s="120"/>
      <c r="D263" s="120"/>
      <c r="F263" s="192"/>
      <c r="G263" s="192"/>
      <c r="H263" s="192"/>
      <c r="I263" s="192"/>
      <c r="J263" s="192"/>
      <c r="K263" s="192"/>
      <c r="L263" s="192"/>
      <c r="M263" s="192"/>
      <c r="N263" s="192"/>
      <c r="O263" s="192"/>
      <c r="P263" s="192"/>
      <c r="Q263" s="192"/>
      <c r="R263" s="162"/>
      <c r="S263" s="192"/>
      <c r="T263" s="162"/>
      <c r="U263" s="192"/>
      <c r="V263" s="192"/>
      <c r="W263" s="192"/>
      <c r="X263" s="192"/>
      <c r="Y263" s="192"/>
      <c r="Z263" s="192"/>
      <c r="AA263" s="192"/>
      <c r="AB263" s="192"/>
      <c r="AC263" s="192"/>
      <c r="AD263" s="192"/>
      <c r="AE263" s="192"/>
      <c r="AF263" s="192"/>
      <c r="AG263" s="162"/>
      <c r="AH263" s="192"/>
      <c r="AI263" s="162"/>
      <c r="AJ263" s="192"/>
      <c r="AK263" s="192"/>
      <c r="AL263" s="192"/>
      <c r="AM263" s="192"/>
      <c r="AN263" s="192"/>
      <c r="AO263" s="192"/>
      <c r="AP263" s="192"/>
      <c r="AQ263" s="192"/>
      <c r="AR263" s="192"/>
      <c r="AS263" s="192"/>
      <c r="AT263" s="192"/>
      <c r="AU263" s="192"/>
      <c r="AV263" s="162"/>
      <c r="AW263" s="192"/>
      <c r="AX263" s="162"/>
      <c r="AY263" s="192"/>
      <c r="AZ263" s="192"/>
      <c r="BA263" s="192"/>
      <c r="BB263" s="192"/>
      <c r="BC263" s="192"/>
      <c r="BD263" s="192"/>
      <c r="BE263" s="192"/>
      <c r="BF263" s="192"/>
      <c r="BG263" s="192"/>
      <c r="BH263" s="192"/>
      <c r="BI263" s="192"/>
      <c r="BJ263" s="192"/>
      <c r="BK263" s="162"/>
      <c r="BL263" s="192"/>
      <c r="BM263" s="162"/>
      <c r="BN263" s="192"/>
      <c r="BO263" s="192"/>
      <c r="BP263" s="192"/>
      <c r="BQ263" s="192"/>
      <c r="BR263" s="192"/>
      <c r="BS263" s="192"/>
      <c r="BT263" s="192"/>
      <c r="BU263" s="192"/>
      <c r="BV263" s="192"/>
      <c r="BW263" s="192"/>
      <c r="BX263" s="192"/>
      <c r="BY263" s="192"/>
      <c r="BZ263" s="162"/>
      <c r="CA263" s="192"/>
      <c r="CB263" s="162"/>
      <c r="CC263" s="192"/>
      <c r="CD263" s="192"/>
      <c r="CE263" s="192"/>
      <c r="CF263" s="192"/>
      <c r="CG263" s="192"/>
      <c r="CH263" s="192"/>
      <c r="CI263" s="192"/>
      <c r="CJ263" s="192"/>
      <c r="CK263" s="192"/>
      <c r="CL263" s="192"/>
      <c r="CM263" s="192"/>
      <c r="CN263" s="192"/>
      <c r="CO263" s="162"/>
      <c r="CP263" s="192"/>
      <c r="CQ263" s="120"/>
    </row>
    <row r="264" spans="1:95" s="8" customFormat="1" x14ac:dyDescent="0.35">
      <c r="A264" s="8" t="s">
        <v>79</v>
      </c>
      <c r="C264" s="228">
        <v>8000000</v>
      </c>
      <c r="D264" s="228">
        <v>8000000</v>
      </c>
      <c r="F264" s="190">
        <f>F258</f>
        <v>420750</v>
      </c>
      <c r="G264" s="190">
        <f t="shared" ref="G264:K264" si="1771">G258</f>
        <v>891000</v>
      </c>
      <c r="H264" s="190">
        <f t="shared" si="1771"/>
        <v>717750</v>
      </c>
      <c r="I264" s="190">
        <f t="shared" si="1771"/>
        <v>816750</v>
      </c>
      <c r="J264" s="190">
        <f t="shared" si="1771"/>
        <v>1138500</v>
      </c>
      <c r="K264" s="190">
        <f t="shared" si="1771"/>
        <v>1138500</v>
      </c>
      <c r="L264" s="190">
        <f>L258-L262</f>
        <v>1019500</v>
      </c>
      <c r="M264" s="190">
        <f t="shared" ref="M264:Q264" si="1772">M258-M262</f>
        <v>772000</v>
      </c>
      <c r="N264" s="190">
        <f t="shared" si="1772"/>
        <v>772000</v>
      </c>
      <c r="O264" s="190">
        <f t="shared" si="1772"/>
        <v>772000</v>
      </c>
      <c r="P264" s="190">
        <f t="shared" si="1772"/>
        <v>475000</v>
      </c>
      <c r="Q264" s="190">
        <f t="shared" si="1772"/>
        <v>388375</v>
      </c>
      <c r="R264" s="161"/>
      <c r="S264" s="190">
        <f>SUM(F264:R264)</f>
        <v>9322125</v>
      </c>
      <c r="T264" s="161"/>
      <c r="U264" s="190">
        <f t="shared" ref="U264:AF264" si="1773">U258-U262</f>
        <v>438578.89908256882</v>
      </c>
      <c r="V264" s="190">
        <f t="shared" si="1773"/>
        <v>951108.256880734</v>
      </c>
      <c r="W264" s="190">
        <f t="shared" si="1773"/>
        <v>762281.65137614682</v>
      </c>
      <c r="X264" s="190">
        <f t="shared" si="1773"/>
        <v>870182.56880733964</v>
      </c>
      <c r="Y264" s="190">
        <f t="shared" si="1773"/>
        <v>1220860.5504587158</v>
      </c>
      <c r="Z264" s="190">
        <f t="shared" si="1773"/>
        <v>1220860.5504587158</v>
      </c>
      <c r="AA264" s="190">
        <f t="shared" si="1773"/>
        <v>1112959.6330275231</v>
      </c>
      <c r="AB264" s="190">
        <f t="shared" si="1773"/>
        <v>843207.33944954141</v>
      </c>
      <c r="AC264" s="190">
        <f t="shared" si="1773"/>
        <v>843207.33944954141</v>
      </c>
      <c r="AD264" s="190">
        <f t="shared" si="1773"/>
        <v>843207.33944954141</v>
      </c>
      <c r="AE264" s="190">
        <f t="shared" si="1773"/>
        <v>519504.58715596341</v>
      </c>
      <c r="AF264" s="190">
        <f t="shared" si="1773"/>
        <v>425091.28440366982</v>
      </c>
      <c r="AG264" s="161"/>
      <c r="AH264" s="190">
        <f>SUM(U264:AG264)</f>
        <v>10051050.000000002</v>
      </c>
      <c r="AI264" s="161"/>
      <c r="AJ264" s="190">
        <f t="shared" ref="AJ264:AU264" si="1774">AJ258-AJ262</f>
        <v>461507.84403669729</v>
      </c>
      <c r="AK264" s="190">
        <f t="shared" si="1774"/>
        <v>999663.66972477071</v>
      </c>
      <c r="AL264" s="190">
        <f t="shared" si="1774"/>
        <v>801395.73394495412</v>
      </c>
      <c r="AM264" s="190">
        <f t="shared" si="1774"/>
        <v>914691.69724770659</v>
      </c>
      <c r="AN264" s="190">
        <f t="shared" si="1774"/>
        <v>1282903.5779816518</v>
      </c>
      <c r="AO264" s="190">
        <f t="shared" si="1774"/>
        <v>1282903.5779816518</v>
      </c>
      <c r="AP264" s="190">
        <f t="shared" si="1774"/>
        <v>1169607.6146788993</v>
      </c>
      <c r="AQ264" s="190">
        <f t="shared" si="1774"/>
        <v>886367.70642201859</v>
      </c>
      <c r="AR264" s="190">
        <f t="shared" si="1774"/>
        <v>886367.70642201859</v>
      </c>
      <c r="AS264" s="190">
        <f t="shared" si="1774"/>
        <v>886367.70642201859</v>
      </c>
      <c r="AT264" s="190">
        <f t="shared" si="1774"/>
        <v>546479.81651376153</v>
      </c>
      <c r="AU264" s="190">
        <f t="shared" si="1774"/>
        <v>447345.84862385329</v>
      </c>
      <c r="AV264" s="161"/>
      <c r="AW264" s="190">
        <f>SUM(AJ264:AV264)</f>
        <v>10565602.500000002</v>
      </c>
      <c r="AX264" s="161"/>
      <c r="AY264" s="190">
        <f t="shared" ref="AY264:BJ264" si="1775">AY258-AY262</f>
        <v>485583.23623853223</v>
      </c>
      <c r="AZ264" s="190">
        <f t="shared" si="1775"/>
        <v>1050646.8532110092</v>
      </c>
      <c r="BA264" s="190">
        <f t="shared" si="1775"/>
        <v>842465.52064220188</v>
      </c>
      <c r="BB264" s="190">
        <f t="shared" si="1775"/>
        <v>961426.282110092</v>
      </c>
      <c r="BC264" s="190">
        <f t="shared" si="1775"/>
        <v>1348048.7568807343</v>
      </c>
      <c r="BD264" s="190">
        <f t="shared" si="1775"/>
        <v>1348048.7568807343</v>
      </c>
      <c r="BE264" s="190">
        <f t="shared" si="1775"/>
        <v>1229087.9954128445</v>
      </c>
      <c r="BF264" s="190">
        <f t="shared" si="1775"/>
        <v>931686.09174311941</v>
      </c>
      <c r="BG264" s="190">
        <f t="shared" si="1775"/>
        <v>931686.09174311941</v>
      </c>
      <c r="BH264" s="190">
        <f t="shared" si="1775"/>
        <v>931686.09174311941</v>
      </c>
      <c r="BI264" s="190">
        <f t="shared" si="1775"/>
        <v>574803.80733944965</v>
      </c>
      <c r="BJ264" s="190">
        <f t="shared" si="1775"/>
        <v>470713.141055046</v>
      </c>
      <c r="BK264" s="161"/>
      <c r="BL264" s="190">
        <f>SUM(AY264:BK264)</f>
        <v>11105882.625000002</v>
      </c>
      <c r="BM264" s="161"/>
      <c r="BN264" s="190">
        <f t="shared" ref="BN264:BY264" si="1776">BN258-BN262</f>
        <v>510862.39805045887</v>
      </c>
      <c r="BO264" s="190">
        <f t="shared" si="1776"/>
        <v>1104179.1958715597</v>
      </c>
      <c r="BP264" s="190">
        <f t="shared" si="1776"/>
        <v>885588.79667431198</v>
      </c>
      <c r="BQ264" s="190">
        <f t="shared" si="1776"/>
        <v>1010497.5962155967</v>
      </c>
      <c r="BR264" s="190">
        <f t="shared" si="1776"/>
        <v>1416451.1947247712</v>
      </c>
      <c r="BS264" s="190">
        <f t="shared" si="1776"/>
        <v>1416451.1947247712</v>
      </c>
      <c r="BT264" s="190">
        <f t="shared" si="1776"/>
        <v>1291542.3951834866</v>
      </c>
      <c r="BU264" s="190">
        <f t="shared" si="1776"/>
        <v>979270.39633027557</v>
      </c>
      <c r="BV264" s="190">
        <f t="shared" si="1776"/>
        <v>979270.39633027557</v>
      </c>
      <c r="BW264" s="190">
        <f t="shared" si="1776"/>
        <v>979270.39633027557</v>
      </c>
      <c r="BX264" s="190">
        <f t="shared" si="1776"/>
        <v>604543.99770642223</v>
      </c>
      <c r="BY264" s="190">
        <f t="shared" si="1776"/>
        <v>495248.79810779833</v>
      </c>
      <c r="BZ264" s="161"/>
      <c r="CA264" s="190">
        <f>SUM(BN264:BZ264)</f>
        <v>11673176.756250003</v>
      </c>
      <c r="CB264" s="161"/>
      <c r="CC264" s="190">
        <f t="shared" ref="CC264:CN264" si="1777">CC258-CC262</f>
        <v>537405.51795298175</v>
      </c>
      <c r="CD264" s="190">
        <f t="shared" si="1777"/>
        <v>1160388.1556651378</v>
      </c>
      <c r="CE264" s="190">
        <f t="shared" si="1777"/>
        <v>930868.23650802765</v>
      </c>
      <c r="CF264" s="190">
        <f t="shared" si="1777"/>
        <v>1062022.4760263767</v>
      </c>
      <c r="CG264" s="190">
        <f t="shared" si="1777"/>
        <v>1488273.7544610098</v>
      </c>
      <c r="CH264" s="190">
        <f t="shared" si="1777"/>
        <v>1488273.7544610098</v>
      </c>
      <c r="CI264" s="190">
        <f t="shared" si="1777"/>
        <v>1357119.5149426612</v>
      </c>
      <c r="CJ264" s="190">
        <f t="shared" si="1777"/>
        <v>1029233.9161467892</v>
      </c>
      <c r="CK264" s="190">
        <f t="shared" si="1777"/>
        <v>1029233.9161467892</v>
      </c>
      <c r="CL264" s="190">
        <f t="shared" si="1777"/>
        <v>1029233.9161467892</v>
      </c>
      <c r="CM264" s="190">
        <f t="shared" si="1777"/>
        <v>635771.19759174332</v>
      </c>
      <c r="CN264" s="190">
        <f t="shared" si="1777"/>
        <v>521011.23801318835</v>
      </c>
      <c r="CO264" s="161"/>
      <c r="CP264" s="190">
        <f>SUM(CC264:CO264)</f>
        <v>12268835.594062503</v>
      </c>
      <c r="CQ264" s="17"/>
    </row>
    <row r="265" spans="1:95" s="8" customFormat="1" x14ac:dyDescent="0.35">
      <c r="C265" s="228"/>
      <c r="D265" s="228"/>
      <c r="F265" s="190"/>
      <c r="G265" s="190"/>
      <c r="H265" s="190"/>
      <c r="I265" s="190"/>
      <c r="J265" s="190"/>
      <c r="K265" s="190"/>
      <c r="L265" s="190"/>
      <c r="M265" s="190"/>
      <c r="N265" s="190"/>
      <c r="O265" s="190"/>
      <c r="P265" s="190"/>
      <c r="Q265" s="190"/>
      <c r="R265" s="161"/>
      <c r="S265" s="190"/>
      <c r="T265" s="161"/>
      <c r="U265" s="190"/>
      <c r="V265" s="190"/>
      <c r="W265" s="190"/>
      <c r="X265" s="190"/>
      <c r="Y265" s="190"/>
      <c r="Z265" s="190"/>
      <c r="AA265" s="190"/>
      <c r="AB265" s="190"/>
      <c r="AC265" s="190"/>
      <c r="AD265" s="190"/>
      <c r="AE265" s="190"/>
      <c r="AF265" s="190"/>
      <c r="AG265" s="161"/>
      <c r="AH265" s="190"/>
      <c r="AI265" s="161"/>
      <c r="AJ265" s="190"/>
      <c r="AK265" s="190"/>
      <c r="AL265" s="190"/>
      <c r="AM265" s="190"/>
      <c r="AN265" s="190"/>
      <c r="AO265" s="190"/>
      <c r="AP265" s="190"/>
      <c r="AQ265" s="190"/>
      <c r="AR265" s="190"/>
      <c r="AS265" s="190"/>
      <c r="AT265" s="190"/>
      <c r="AU265" s="190"/>
      <c r="AV265" s="161"/>
      <c r="AW265" s="190"/>
      <c r="AX265" s="161"/>
      <c r="AY265" s="190"/>
      <c r="AZ265" s="190"/>
      <c r="BA265" s="190"/>
      <c r="BB265" s="190"/>
      <c r="BC265" s="190"/>
      <c r="BD265" s="190"/>
      <c r="BE265" s="190"/>
      <c r="BF265" s="190"/>
      <c r="BG265" s="190"/>
      <c r="BH265" s="190"/>
      <c r="BI265" s="190"/>
      <c r="BJ265" s="190"/>
      <c r="BK265" s="161"/>
      <c r="BL265" s="190"/>
      <c r="BM265" s="161"/>
      <c r="BN265" s="190"/>
      <c r="BO265" s="190"/>
      <c r="BP265" s="190"/>
      <c r="BQ265" s="190"/>
      <c r="BR265" s="190"/>
      <c r="BS265" s="190"/>
      <c r="BT265" s="190"/>
      <c r="BU265" s="190"/>
      <c r="BV265" s="190"/>
      <c r="BW265" s="190"/>
      <c r="BX265" s="190"/>
      <c r="BY265" s="190"/>
      <c r="BZ265" s="161"/>
      <c r="CA265" s="190"/>
      <c r="CB265" s="161"/>
      <c r="CC265" s="190"/>
      <c r="CD265" s="190"/>
      <c r="CE265" s="190"/>
      <c r="CF265" s="190"/>
      <c r="CG265" s="190"/>
      <c r="CH265" s="190"/>
      <c r="CI265" s="190"/>
      <c r="CJ265" s="190"/>
      <c r="CK265" s="190"/>
      <c r="CL265" s="190"/>
      <c r="CM265" s="190"/>
      <c r="CN265" s="190"/>
      <c r="CO265" s="161"/>
      <c r="CP265" s="190"/>
      <c r="CQ265" s="17"/>
    </row>
    <row r="266" spans="1:95" s="183" customFormat="1" thickBot="1" x14ac:dyDescent="0.35">
      <c r="A266" s="183" t="s">
        <v>79</v>
      </c>
      <c r="C266" s="196">
        <f>C258</f>
        <v>8000000</v>
      </c>
      <c r="D266" s="196">
        <f>D258</f>
        <v>8000000</v>
      </c>
      <c r="F266" s="193">
        <f t="shared" ref="F266:K266" si="1778">F264+F262</f>
        <v>420750</v>
      </c>
      <c r="G266" s="193">
        <f t="shared" si="1778"/>
        <v>891000</v>
      </c>
      <c r="H266" s="193">
        <f t="shared" si="1778"/>
        <v>717750</v>
      </c>
      <c r="I266" s="193">
        <f t="shared" si="1778"/>
        <v>816750</v>
      </c>
      <c r="J266" s="193">
        <f t="shared" si="1778"/>
        <v>1138500</v>
      </c>
      <c r="K266" s="193">
        <f t="shared" si="1778"/>
        <v>1138500</v>
      </c>
      <c r="L266" s="193">
        <f>L264</f>
        <v>1019500</v>
      </c>
      <c r="M266" s="193">
        <f t="shared" ref="M266:S266" si="1779">M264</f>
        <v>772000</v>
      </c>
      <c r="N266" s="193">
        <f t="shared" si="1779"/>
        <v>772000</v>
      </c>
      <c r="O266" s="193">
        <f t="shared" si="1779"/>
        <v>772000</v>
      </c>
      <c r="P266" s="193">
        <f t="shared" si="1779"/>
        <v>475000</v>
      </c>
      <c r="Q266" s="193">
        <f t="shared" si="1779"/>
        <v>388375</v>
      </c>
      <c r="R266" s="194"/>
      <c r="S266" s="193">
        <f t="shared" si="1779"/>
        <v>9322125</v>
      </c>
      <c r="T266" s="194"/>
      <c r="U266" s="193">
        <f t="shared" ref="U266:AF266" si="1780">U264</f>
        <v>438578.89908256882</v>
      </c>
      <c r="V266" s="193">
        <f t="shared" si="1780"/>
        <v>951108.256880734</v>
      </c>
      <c r="W266" s="193">
        <f t="shared" si="1780"/>
        <v>762281.65137614682</v>
      </c>
      <c r="X266" s="193">
        <f t="shared" si="1780"/>
        <v>870182.56880733964</v>
      </c>
      <c r="Y266" s="193">
        <f t="shared" si="1780"/>
        <v>1220860.5504587158</v>
      </c>
      <c r="Z266" s="193">
        <f t="shared" si="1780"/>
        <v>1220860.5504587158</v>
      </c>
      <c r="AA266" s="193">
        <f t="shared" si="1780"/>
        <v>1112959.6330275231</v>
      </c>
      <c r="AB266" s="193">
        <f t="shared" si="1780"/>
        <v>843207.33944954141</v>
      </c>
      <c r="AC266" s="193">
        <f t="shared" si="1780"/>
        <v>843207.33944954141</v>
      </c>
      <c r="AD266" s="193">
        <f t="shared" si="1780"/>
        <v>843207.33944954141</v>
      </c>
      <c r="AE266" s="193">
        <f t="shared" si="1780"/>
        <v>519504.58715596341</v>
      </c>
      <c r="AF266" s="193">
        <f t="shared" si="1780"/>
        <v>425091.28440366982</v>
      </c>
      <c r="AG266" s="194"/>
      <c r="AH266" s="193">
        <f t="shared" ref="AH266" si="1781">AH264</f>
        <v>10051050.000000002</v>
      </c>
      <c r="AI266" s="194"/>
      <c r="AJ266" s="193">
        <f t="shared" ref="AJ266:AU266" si="1782">AJ264</f>
        <v>461507.84403669729</v>
      </c>
      <c r="AK266" s="193">
        <f t="shared" si="1782"/>
        <v>999663.66972477071</v>
      </c>
      <c r="AL266" s="193">
        <f t="shared" si="1782"/>
        <v>801395.73394495412</v>
      </c>
      <c r="AM266" s="193">
        <f t="shared" si="1782"/>
        <v>914691.69724770659</v>
      </c>
      <c r="AN266" s="193">
        <f t="shared" si="1782"/>
        <v>1282903.5779816518</v>
      </c>
      <c r="AO266" s="193">
        <f t="shared" si="1782"/>
        <v>1282903.5779816518</v>
      </c>
      <c r="AP266" s="193">
        <f t="shared" si="1782"/>
        <v>1169607.6146788993</v>
      </c>
      <c r="AQ266" s="193">
        <f t="shared" si="1782"/>
        <v>886367.70642201859</v>
      </c>
      <c r="AR266" s="193">
        <f t="shared" si="1782"/>
        <v>886367.70642201859</v>
      </c>
      <c r="AS266" s="193">
        <f t="shared" si="1782"/>
        <v>886367.70642201859</v>
      </c>
      <c r="AT266" s="193">
        <f t="shared" si="1782"/>
        <v>546479.81651376153</v>
      </c>
      <c r="AU266" s="193">
        <f t="shared" si="1782"/>
        <v>447345.84862385329</v>
      </c>
      <c r="AV266" s="194"/>
      <c r="AW266" s="193">
        <f t="shared" ref="AW266" si="1783">AW264</f>
        <v>10565602.500000002</v>
      </c>
      <c r="AX266" s="194"/>
      <c r="AY266" s="193">
        <f t="shared" ref="AY266:BJ266" si="1784">AY264</f>
        <v>485583.23623853223</v>
      </c>
      <c r="AZ266" s="193">
        <f t="shared" si="1784"/>
        <v>1050646.8532110092</v>
      </c>
      <c r="BA266" s="193">
        <f t="shared" si="1784"/>
        <v>842465.52064220188</v>
      </c>
      <c r="BB266" s="193">
        <f t="shared" si="1784"/>
        <v>961426.282110092</v>
      </c>
      <c r="BC266" s="193">
        <f t="shared" si="1784"/>
        <v>1348048.7568807343</v>
      </c>
      <c r="BD266" s="193">
        <f t="shared" si="1784"/>
        <v>1348048.7568807343</v>
      </c>
      <c r="BE266" s="193">
        <f t="shared" si="1784"/>
        <v>1229087.9954128445</v>
      </c>
      <c r="BF266" s="193">
        <f t="shared" si="1784"/>
        <v>931686.09174311941</v>
      </c>
      <c r="BG266" s="193">
        <f t="shared" si="1784"/>
        <v>931686.09174311941</v>
      </c>
      <c r="BH266" s="193">
        <f t="shared" si="1784"/>
        <v>931686.09174311941</v>
      </c>
      <c r="BI266" s="193">
        <f t="shared" si="1784"/>
        <v>574803.80733944965</v>
      </c>
      <c r="BJ266" s="193">
        <f t="shared" si="1784"/>
        <v>470713.141055046</v>
      </c>
      <c r="BK266" s="194"/>
      <c r="BL266" s="193">
        <f t="shared" ref="BL266" si="1785">BL264</f>
        <v>11105882.625000002</v>
      </c>
      <c r="BM266" s="194"/>
      <c r="BN266" s="193">
        <f t="shared" ref="BN266:BY266" si="1786">BN264</f>
        <v>510862.39805045887</v>
      </c>
      <c r="BO266" s="193">
        <f t="shared" si="1786"/>
        <v>1104179.1958715597</v>
      </c>
      <c r="BP266" s="193">
        <f t="shared" si="1786"/>
        <v>885588.79667431198</v>
      </c>
      <c r="BQ266" s="193">
        <f t="shared" si="1786"/>
        <v>1010497.5962155967</v>
      </c>
      <c r="BR266" s="193">
        <f t="shared" si="1786"/>
        <v>1416451.1947247712</v>
      </c>
      <c r="BS266" s="193">
        <f t="shared" si="1786"/>
        <v>1416451.1947247712</v>
      </c>
      <c r="BT266" s="193">
        <f t="shared" si="1786"/>
        <v>1291542.3951834866</v>
      </c>
      <c r="BU266" s="193">
        <f t="shared" si="1786"/>
        <v>979270.39633027557</v>
      </c>
      <c r="BV266" s="193">
        <f t="shared" si="1786"/>
        <v>979270.39633027557</v>
      </c>
      <c r="BW266" s="193">
        <f t="shared" si="1786"/>
        <v>979270.39633027557</v>
      </c>
      <c r="BX266" s="193">
        <f t="shared" si="1786"/>
        <v>604543.99770642223</v>
      </c>
      <c r="BY266" s="193">
        <f t="shared" si="1786"/>
        <v>495248.79810779833</v>
      </c>
      <c r="BZ266" s="194"/>
      <c r="CA266" s="193">
        <f t="shared" ref="CA266" si="1787">CA264</f>
        <v>11673176.756250003</v>
      </c>
      <c r="CB266" s="194"/>
      <c r="CC266" s="193">
        <f t="shared" ref="CC266:CN266" si="1788">CC264</f>
        <v>537405.51795298175</v>
      </c>
      <c r="CD266" s="193">
        <f t="shared" si="1788"/>
        <v>1160388.1556651378</v>
      </c>
      <c r="CE266" s="193">
        <f t="shared" si="1788"/>
        <v>930868.23650802765</v>
      </c>
      <c r="CF266" s="193">
        <f t="shared" si="1788"/>
        <v>1062022.4760263767</v>
      </c>
      <c r="CG266" s="193">
        <f t="shared" si="1788"/>
        <v>1488273.7544610098</v>
      </c>
      <c r="CH266" s="193">
        <f t="shared" si="1788"/>
        <v>1488273.7544610098</v>
      </c>
      <c r="CI266" s="193">
        <f t="shared" si="1788"/>
        <v>1357119.5149426612</v>
      </c>
      <c r="CJ266" s="193">
        <f t="shared" si="1788"/>
        <v>1029233.9161467892</v>
      </c>
      <c r="CK266" s="193">
        <f t="shared" si="1788"/>
        <v>1029233.9161467892</v>
      </c>
      <c r="CL266" s="193">
        <f t="shared" si="1788"/>
        <v>1029233.9161467892</v>
      </c>
      <c r="CM266" s="193">
        <f t="shared" si="1788"/>
        <v>635771.19759174332</v>
      </c>
      <c r="CN266" s="193">
        <f t="shared" si="1788"/>
        <v>521011.23801318835</v>
      </c>
      <c r="CO266" s="194"/>
      <c r="CP266" s="193">
        <f t="shared" ref="CP266" si="1789">CP264</f>
        <v>12268835.594062503</v>
      </c>
      <c r="CQ266" s="196"/>
    </row>
    <row r="267" spans="1:95" s="8" customFormat="1" x14ac:dyDescent="0.35">
      <c r="C267" s="17"/>
      <c r="D267" s="17"/>
      <c r="F267" s="161"/>
      <c r="G267" s="161"/>
      <c r="H267" s="161"/>
      <c r="I267" s="161"/>
      <c r="J267" s="161"/>
      <c r="K267" s="161"/>
      <c r="L267" s="161"/>
      <c r="M267" s="161"/>
      <c r="N267" s="161"/>
      <c r="O267" s="161"/>
      <c r="P267" s="161"/>
      <c r="Q267" s="161"/>
      <c r="R267" s="161"/>
      <c r="S267" s="161"/>
      <c r="T267" s="161"/>
      <c r="U267" s="161"/>
      <c r="V267" s="161"/>
      <c r="W267" s="161"/>
      <c r="X267" s="161"/>
      <c r="Y267" s="161"/>
      <c r="Z267" s="161"/>
      <c r="AA267" s="161"/>
      <c r="AB267" s="161"/>
      <c r="AC267" s="161"/>
      <c r="AD267" s="161"/>
      <c r="AE267" s="161"/>
      <c r="AF267" s="161"/>
      <c r="AG267" s="161"/>
      <c r="AH267" s="161"/>
      <c r="AI267" s="17"/>
      <c r="AJ267" s="161"/>
      <c r="AK267" s="161"/>
      <c r="AL267" s="161"/>
      <c r="AM267" s="161"/>
      <c r="AN267" s="161"/>
      <c r="AO267" s="161"/>
      <c r="AP267" s="161"/>
      <c r="AQ267" s="161"/>
      <c r="AR267" s="161"/>
      <c r="AS267" s="161"/>
      <c r="AT267" s="161"/>
      <c r="AU267" s="161"/>
      <c r="AV267" s="161"/>
      <c r="AW267" s="161"/>
      <c r="AX267" s="17"/>
      <c r="AY267" s="161"/>
      <c r="AZ267" s="161"/>
      <c r="BA267" s="161"/>
      <c r="BB267" s="161"/>
      <c r="BC267" s="161"/>
      <c r="BD267" s="161"/>
      <c r="BE267" s="161"/>
      <c r="BF267" s="161"/>
      <c r="BG267" s="161"/>
      <c r="BH267" s="161"/>
      <c r="BI267" s="161"/>
      <c r="BJ267" s="161"/>
      <c r="BK267" s="161"/>
      <c r="BL267" s="161"/>
      <c r="BM267" s="17"/>
      <c r="BN267" s="161"/>
      <c r="BO267" s="161"/>
      <c r="BP267" s="161"/>
      <c r="BQ267" s="161"/>
      <c r="BR267" s="161"/>
      <c r="BS267" s="161"/>
      <c r="BT267" s="161"/>
      <c r="BU267" s="161"/>
      <c r="BV267" s="161"/>
      <c r="BW267" s="161"/>
      <c r="BX267" s="161"/>
      <c r="BY267" s="161"/>
      <c r="BZ267" s="161"/>
      <c r="CA267" s="161"/>
      <c r="CB267" s="17"/>
      <c r="CC267" s="161"/>
      <c r="CD267" s="161"/>
      <c r="CE267" s="161"/>
      <c r="CF267" s="161"/>
      <c r="CG267" s="161"/>
      <c r="CH267" s="161"/>
      <c r="CI267" s="161"/>
      <c r="CJ267" s="161"/>
      <c r="CK267" s="161"/>
      <c r="CL267" s="161"/>
      <c r="CM267" s="161"/>
      <c r="CN267" s="161"/>
      <c r="CO267" s="161"/>
      <c r="CP267" s="161"/>
      <c r="CQ267" s="17"/>
    </row>
    <row r="268" spans="1:95" s="18" customFormat="1" ht="16" customHeight="1" x14ac:dyDescent="0.35">
      <c r="A268" s="18" t="s">
        <v>78</v>
      </c>
      <c r="C268" s="197">
        <f>C266-C258</f>
        <v>0</v>
      </c>
      <c r="D268" s="197">
        <f>D266-D258</f>
        <v>0</v>
      </c>
      <c r="F268" s="189">
        <f t="shared" ref="F268:K268" si="1790">F266-F258</f>
        <v>0</v>
      </c>
      <c r="G268" s="189">
        <f t="shared" si="1790"/>
        <v>0</v>
      </c>
      <c r="H268" s="189">
        <f t="shared" si="1790"/>
        <v>0</v>
      </c>
      <c r="I268" s="189">
        <f t="shared" si="1790"/>
        <v>0</v>
      </c>
      <c r="J268" s="189">
        <f t="shared" si="1790"/>
        <v>0</v>
      </c>
      <c r="K268" s="189">
        <f t="shared" si="1790"/>
        <v>0</v>
      </c>
      <c r="L268" s="189">
        <f>L266-L264</f>
        <v>0</v>
      </c>
      <c r="M268" s="189">
        <f t="shared" ref="M268:Q268" si="1791">M266-M264</f>
        <v>0</v>
      </c>
      <c r="N268" s="189">
        <f t="shared" si="1791"/>
        <v>0</v>
      </c>
      <c r="O268" s="189">
        <f t="shared" si="1791"/>
        <v>0</v>
      </c>
      <c r="P268" s="189">
        <f t="shared" si="1791"/>
        <v>0</v>
      </c>
      <c r="Q268" s="189">
        <f t="shared" si="1791"/>
        <v>0</v>
      </c>
      <c r="R268" s="189"/>
      <c r="S268" s="189"/>
      <c r="T268" s="189"/>
      <c r="U268" s="189">
        <f t="shared" ref="U268:AF268" si="1792">U266-U264</f>
        <v>0</v>
      </c>
      <c r="V268" s="189">
        <f t="shared" si="1792"/>
        <v>0</v>
      </c>
      <c r="W268" s="189">
        <f t="shared" si="1792"/>
        <v>0</v>
      </c>
      <c r="X268" s="189">
        <f t="shared" si="1792"/>
        <v>0</v>
      </c>
      <c r="Y268" s="189">
        <f t="shared" si="1792"/>
        <v>0</v>
      </c>
      <c r="Z268" s="189">
        <f t="shared" si="1792"/>
        <v>0</v>
      </c>
      <c r="AA268" s="189">
        <f t="shared" si="1792"/>
        <v>0</v>
      </c>
      <c r="AB268" s="189">
        <f t="shared" si="1792"/>
        <v>0</v>
      </c>
      <c r="AC268" s="189">
        <f t="shared" si="1792"/>
        <v>0</v>
      </c>
      <c r="AD268" s="189">
        <f t="shared" si="1792"/>
        <v>0</v>
      </c>
      <c r="AE268" s="189">
        <f t="shared" si="1792"/>
        <v>0</v>
      </c>
      <c r="AF268" s="189">
        <f t="shared" si="1792"/>
        <v>0</v>
      </c>
      <c r="AG268" s="189"/>
      <c r="AH268" s="189"/>
      <c r="AI268" s="197"/>
      <c r="AJ268" s="189">
        <f t="shared" ref="AJ268:AU268" si="1793">AJ266-AJ264</f>
        <v>0</v>
      </c>
      <c r="AK268" s="189">
        <f t="shared" si="1793"/>
        <v>0</v>
      </c>
      <c r="AL268" s="189">
        <f t="shared" si="1793"/>
        <v>0</v>
      </c>
      <c r="AM268" s="189">
        <f t="shared" si="1793"/>
        <v>0</v>
      </c>
      <c r="AN268" s="189">
        <f t="shared" si="1793"/>
        <v>0</v>
      </c>
      <c r="AO268" s="189">
        <f t="shared" si="1793"/>
        <v>0</v>
      </c>
      <c r="AP268" s="189">
        <f t="shared" si="1793"/>
        <v>0</v>
      </c>
      <c r="AQ268" s="189">
        <f t="shared" si="1793"/>
        <v>0</v>
      </c>
      <c r="AR268" s="189">
        <f t="shared" si="1793"/>
        <v>0</v>
      </c>
      <c r="AS268" s="189">
        <f t="shared" si="1793"/>
        <v>0</v>
      </c>
      <c r="AT268" s="189">
        <f t="shared" si="1793"/>
        <v>0</v>
      </c>
      <c r="AU268" s="189">
        <f t="shared" si="1793"/>
        <v>0</v>
      </c>
      <c r="AV268" s="189"/>
      <c r="AW268" s="189"/>
      <c r="AX268" s="197"/>
      <c r="AY268" s="189">
        <f t="shared" ref="AY268:BJ268" si="1794">AY266-AY264</f>
        <v>0</v>
      </c>
      <c r="AZ268" s="189">
        <f t="shared" si="1794"/>
        <v>0</v>
      </c>
      <c r="BA268" s="189">
        <f t="shared" si="1794"/>
        <v>0</v>
      </c>
      <c r="BB268" s="189">
        <f t="shared" si="1794"/>
        <v>0</v>
      </c>
      <c r="BC268" s="189">
        <f t="shared" si="1794"/>
        <v>0</v>
      </c>
      <c r="BD268" s="189">
        <f t="shared" si="1794"/>
        <v>0</v>
      </c>
      <c r="BE268" s="189">
        <f t="shared" si="1794"/>
        <v>0</v>
      </c>
      <c r="BF268" s="189">
        <f t="shared" si="1794"/>
        <v>0</v>
      </c>
      <c r="BG268" s="189">
        <f t="shared" si="1794"/>
        <v>0</v>
      </c>
      <c r="BH268" s="189">
        <f t="shared" si="1794"/>
        <v>0</v>
      </c>
      <c r="BI268" s="189">
        <f t="shared" si="1794"/>
        <v>0</v>
      </c>
      <c r="BJ268" s="189">
        <f t="shared" si="1794"/>
        <v>0</v>
      </c>
      <c r="BK268" s="189"/>
      <c r="BL268" s="189"/>
      <c r="BM268" s="197"/>
      <c r="BN268" s="189">
        <f t="shared" ref="BN268:BY268" si="1795">BN266-BN264</f>
        <v>0</v>
      </c>
      <c r="BO268" s="189">
        <f t="shared" si="1795"/>
        <v>0</v>
      </c>
      <c r="BP268" s="189">
        <f t="shared" si="1795"/>
        <v>0</v>
      </c>
      <c r="BQ268" s="189">
        <f t="shared" si="1795"/>
        <v>0</v>
      </c>
      <c r="BR268" s="189">
        <f t="shared" si="1795"/>
        <v>0</v>
      </c>
      <c r="BS268" s="189">
        <f t="shared" si="1795"/>
        <v>0</v>
      </c>
      <c r="BT268" s="189">
        <f t="shared" si="1795"/>
        <v>0</v>
      </c>
      <c r="BU268" s="189">
        <f t="shared" si="1795"/>
        <v>0</v>
      </c>
      <c r="BV268" s="189">
        <f t="shared" si="1795"/>
        <v>0</v>
      </c>
      <c r="BW268" s="189">
        <f t="shared" si="1795"/>
        <v>0</v>
      </c>
      <c r="BX268" s="189">
        <f t="shared" si="1795"/>
        <v>0</v>
      </c>
      <c r="BY268" s="189">
        <f t="shared" si="1795"/>
        <v>0</v>
      </c>
      <c r="BZ268" s="189"/>
      <c r="CA268" s="189"/>
      <c r="CB268" s="197"/>
      <c r="CC268" s="189">
        <f t="shared" ref="CC268:CN268" si="1796">CC266-CC264</f>
        <v>0</v>
      </c>
      <c r="CD268" s="189">
        <f t="shared" si="1796"/>
        <v>0</v>
      </c>
      <c r="CE268" s="189">
        <f t="shared" si="1796"/>
        <v>0</v>
      </c>
      <c r="CF268" s="189">
        <f t="shared" si="1796"/>
        <v>0</v>
      </c>
      <c r="CG268" s="189">
        <f t="shared" si="1796"/>
        <v>0</v>
      </c>
      <c r="CH268" s="189">
        <f t="shared" si="1796"/>
        <v>0</v>
      </c>
      <c r="CI268" s="189">
        <f t="shared" si="1796"/>
        <v>0</v>
      </c>
      <c r="CJ268" s="189">
        <f t="shared" si="1796"/>
        <v>0</v>
      </c>
      <c r="CK268" s="189">
        <f t="shared" si="1796"/>
        <v>0</v>
      </c>
      <c r="CL268" s="189">
        <f t="shared" si="1796"/>
        <v>0</v>
      </c>
      <c r="CM268" s="189">
        <f t="shared" si="1796"/>
        <v>0</v>
      </c>
      <c r="CN268" s="189">
        <f t="shared" si="1796"/>
        <v>0</v>
      </c>
      <c r="CO268" s="189"/>
      <c r="CP268" s="189"/>
      <c r="CQ268" s="197"/>
    </row>
    <row r="269" spans="1:95" s="10" customFormat="1" x14ac:dyDescent="0.35">
      <c r="A269" s="10" t="s">
        <v>256</v>
      </c>
      <c r="C269" s="97">
        <f>C266/C$251</f>
        <v>0.4</v>
      </c>
      <c r="D269" s="97">
        <f>D266/D$251</f>
        <v>0.44444444444444442</v>
      </c>
      <c r="F269" s="173">
        <f>F266/F$251</f>
        <v>0.5</v>
      </c>
      <c r="G269" s="173">
        <f t="shared" ref="G269:L269" si="1797">G266/G$251</f>
        <v>0.5</v>
      </c>
      <c r="H269" s="173">
        <f t="shared" si="1797"/>
        <v>0.5</v>
      </c>
      <c r="I269" s="173">
        <f t="shared" si="1797"/>
        <v>0.5</v>
      </c>
      <c r="J269" s="173">
        <f t="shared" si="1797"/>
        <v>0.5</v>
      </c>
      <c r="K269" s="173">
        <f t="shared" si="1797"/>
        <v>0.5</v>
      </c>
      <c r="L269" s="173">
        <f t="shared" si="1797"/>
        <v>0.49037999037999036</v>
      </c>
      <c r="M269" s="173">
        <f t="shared" ref="M269:Q269" si="1798">M266/M$251</f>
        <v>0.48737373737373735</v>
      </c>
      <c r="N269" s="173">
        <f t="shared" si="1798"/>
        <v>0.48737373737373735</v>
      </c>
      <c r="O269" s="173">
        <f t="shared" si="1798"/>
        <v>0.48737373737373735</v>
      </c>
      <c r="P269" s="173">
        <f t="shared" si="1798"/>
        <v>0.47979797979797978</v>
      </c>
      <c r="Q269" s="173">
        <f t="shared" si="1798"/>
        <v>0.47551270278543006</v>
      </c>
      <c r="R269" s="188"/>
      <c r="S269" s="173"/>
      <c r="T269" s="188"/>
      <c r="U269" s="173">
        <f t="shared" ref="U269:AF269" si="1799">U266/U$251</f>
        <v>0.47819350166349572</v>
      </c>
      <c r="V269" s="173">
        <f t="shared" si="1799"/>
        <v>0.48970248689665075</v>
      </c>
      <c r="W269" s="173">
        <f t="shared" si="1799"/>
        <v>0.48721688028549748</v>
      </c>
      <c r="X269" s="173">
        <f t="shared" si="1799"/>
        <v>0.48876634934180085</v>
      </c>
      <c r="Y269" s="173">
        <f t="shared" si="1799"/>
        <v>0.49194107670172665</v>
      </c>
      <c r="Z269" s="173">
        <f t="shared" si="1799"/>
        <v>0.49194107670172665</v>
      </c>
      <c r="AA269" s="173">
        <f t="shared" si="1799"/>
        <v>0.49117356019712921</v>
      </c>
      <c r="AB269" s="173">
        <f t="shared" si="1799"/>
        <v>0.4884152977587321</v>
      </c>
      <c r="AC269" s="173">
        <f t="shared" si="1799"/>
        <v>0.4884152977587321</v>
      </c>
      <c r="AD269" s="173">
        <f t="shared" si="1799"/>
        <v>0.4884152977587321</v>
      </c>
      <c r="AE269" s="173">
        <f t="shared" si="1799"/>
        <v>0.48146447641397139</v>
      </c>
      <c r="AF269" s="173">
        <f t="shared" si="1799"/>
        <v>0.47753269868360165</v>
      </c>
      <c r="AG269" s="188"/>
      <c r="AH269" s="188"/>
      <c r="AI269" s="198"/>
      <c r="AJ269" s="173">
        <f t="shared" ref="AJ269:AU269" si="1800">AJ266/AJ$251</f>
        <v>0.4792319063461864</v>
      </c>
      <c r="AK269" s="173">
        <f t="shared" si="1800"/>
        <v>0.4901928446634769</v>
      </c>
      <c r="AL269" s="173">
        <f t="shared" si="1800"/>
        <v>0.48782560027190236</v>
      </c>
      <c r="AM269" s="173">
        <f t="shared" si="1800"/>
        <v>0.48930128508742937</v>
      </c>
      <c r="AN269" s="173">
        <f t="shared" si="1800"/>
        <v>0.4923248349540254</v>
      </c>
      <c r="AO269" s="173">
        <f t="shared" si="1800"/>
        <v>0.4923248349540254</v>
      </c>
      <c r="AP269" s="173">
        <f t="shared" si="1800"/>
        <v>0.49159386685440876</v>
      </c>
      <c r="AQ269" s="173">
        <f t="shared" si="1800"/>
        <v>0.48896695024641151</v>
      </c>
      <c r="AR269" s="173">
        <f t="shared" si="1800"/>
        <v>0.48896695024641151</v>
      </c>
      <c r="AS269" s="173">
        <f t="shared" si="1800"/>
        <v>0.48896695024641151</v>
      </c>
      <c r="AT269" s="173">
        <f t="shared" si="1800"/>
        <v>0.48234712039425842</v>
      </c>
      <c r="AU269" s="173">
        <f t="shared" si="1800"/>
        <v>0.47860257017485874</v>
      </c>
      <c r="AV269" s="188"/>
      <c r="AW269" s="188"/>
      <c r="AX269" s="198"/>
      <c r="AY269" s="173">
        <f t="shared" ref="AY269:BJ269" si="1801">AY266/AY$251</f>
        <v>0.4802208631868442</v>
      </c>
      <c r="AZ269" s="173">
        <f t="shared" si="1801"/>
        <v>0.4906598520604542</v>
      </c>
      <c r="BA269" s="173">
        <f t="shared" si="1801"/>
        <v>0.48840533359228799</v>
      </c>
      <c r="BB269" s="173">
        <f t="shared" si="1801"/>
        <v>0.4898107477023137</v>
      </c>
      <c r="BC269" s="173">
        <f t="shared" si="1801"/>
        <v>0.4926903190038337</v>
      </c>
      <c r="BD269" s="173">
        <f t="shared" si="1801"/>
        <v>0.4926903190038337</v>
      </c>
      <c r="BE269" s="173">
        <f t="shared" si="1801"/>
        <v>0.49199415890896075</v>
      </c>
      <c r="BF269" s="173">
        <f t="shared" si="1801"/>
        <v>0.48949233356801097</v>
      </c>
      <c r="BG269" s="173">
        <f t="shared" si="1801"/>
        <v>0.48949233356801097</v>
      </c>
      <c r="BH269" s="173">
        <f t="shared" si="1801"/>
        <v>0.48949233356801097</v>
      </c>
      <c r="BI269" s="173">
        <f t="shared" si="1801"/>
        <v>0.48318773370881757</v>
      </c>
      <c r="BJ269" s="173">
        <f t="shared" si="1801"/>
        <v>0.47962149540462734</v>
      </c>
      <c r="BK269" s="188"/>
      <c r="BL269" s="188"/>
      <c r="BM269" s="198"/>
      <c r="BN269" s="173">
        <f t="shared" ref="BN269:BY269" si="1802">BN266/BN$251</f>
        <v>0.48116272684461353</v>
      </c>
      <c r="BO269" s="173">
        <f t="shared" si="1802"/>
        <v>0.49110462100995639</v>
      </c>
      <c r="BP269" s="173">
        <f t="shared" si="1802"/>
        <v>0.48895746056408379</v>
      </c>
      <c r="BQ269" s="173">
        <f t="shared" si="1802"/>
        <v>0.49029595019267969</v>
      </c>
      <c r="BR269" s="173">
        <f t="shared" si="1802"/>
        <v>0.49303839905127023</v>
      </c>
      <c r="BS269" s="173">
        <f t="shared" si="1802"/>
        <v>0.49303839905127023</v>
      </c>
      <c r="BT269" s="173">
        <f t="shared" si="1802"/>
        <v>0.49237538943710546</v>
      </c>
      <c r="BU269" s="173">
        <f t="shared" si="1802"/>
        <v>0.48999269863620093</v>
      </c>
      <c r="BV269" s="173">
        <f t="shared" si="1802"/>
        <v>0.48999269863620093</v>
      </c>
      <c r="BW269" s="173">
        <f t="shared" si="1802"/>
        <v>0.48999269863620093</v>
      </c>
      <c r="BX269" s="173">
        <f t="shared" si="1802"/>
        <v>0.48398831781792151</v>
      </c>
      <c r="BY269" s="173">
        <f t="shared" si="1802"/>
        <v>0.48059190038535937</v>
      </c>
      <c r="BZ269" s="188"/>
      <c r="CA269" s="188"/>
      <c r="CB269" s="198"/>
      <c r="CC269" s="173">
        <f t="shared" ref="CC269:CN269" si="1803">CC266/CC$251</f>
        <v>0.48205973985201289</v>
      </c>
      <c r="CD269" s="173">
        <f t="shared" si="1803"/>
        <v>0.49152821048567275</v>
      </c>
      <c r="CE269" s="173">
        <f t="shared" si="1803"/>
        <v>0.48948329577531791</v>
      </c>
      <c r="CF269" s="173">
        <f t="shared" si="1803"/>
        <v>0.49075804780255211</v>
      </c>
      <c r="CG269" s="173">
        <f t="shared" si="1803"/>
        <v>0.49336990385835261</v>
      </c>
      <c r="CH269" s="173">
        <f t="shared" si="1803"/>
        <v>0.49336990385835261</v>
      </c>
      <c r="CI269" s="173">
        <f t="shared" si="1803"/>
        <v>0.49273846613057665</v>
      </c>
      <c r="CJ269" s="173">
        <f t="shared" si="1803"/>
        <v>0.49046923679638182</v>
      </c>
      <c r="CK269" s="173">
        <f t="shared" si="1803"/>
        <v>0.49046923679638182</v>
      </c>
      <c r="CL269" s="173">
        <f t="shared" si="1803"/>
        <v>0.49046923679638182</v>
      </c>
      <c r="CM269" s="173">
        <f t="shared" si="1803"/>
        <v>0.48475077887421092</v>
      </c>
      <c r="CN269" s="173">
        <f t="shared" si="1803"/>
        <v>0.48151609560510417</v>
      </c>
      <c r="CO269" s="188"/>
      <c r="CP269" s="188"/>
      <c r="CQ269" s="198"/>
    </row>
    <row r="270" spans="1:95" s="8" customFormat="1" x14ac:dyDescent="0.35">
      <c r="C270" s="17"/>
      <c r="D270" s="17"/>
      <c r="F270" s="161"/>
      <c r="G270" s="161"/>
      <c r="H270" s="161"/>
      <c r="I270" s="161"/>
      <c r="J270" s="161"/>
      <c r="K270" s="161"/>
      <c r="L270" s="161"/>
      <c r="M270" s="161"/>
      <c r="N270" s="161"/>
      <c r="O270" s="161"/>
      <c r="P270" s="161"/>
      <c r="Q270" s="161"/>
      <c r="R270" s="161"/>
      <c r="S270" s="161"/>
      <c r="T270" s="161"/>
      <c r="U270" s="161"/>
      <c r="V270" s="161"/>
      <c r="W270" s="161"/>
      <c r="X270" s="161"/>
      <c r="Y270" s="161"/>
      <c r="Z270" s="161"/>
      <c r="AA270" s="161"/>
      <c r="AB270" s="161"/>
      <c r="AC270" s="161"/>
      <c r="AD270" s="161"/>
      <c r="AE270" s="161"/>
      <c r="AF270" s="161"/>
      <c r="AG270" s="161"/>
      <c r="AH270" s="161"/>
      <c r="AI270" s="17"/>
      <c r="AJ270" s="161"/>
      <c r="AK270" s="161"/>
      <c r="AL270" s="161"/>
      <c r="AM270" s="161"/>
      <c r="AN270" s="161"/>
      <c r="AO270" s="161"/>
      <c r="AP270" s="161"/>
      <c r="AQ270" s="161"/>
      <c r="AR270" s="161"/>
      <c r="AS270" s="161"/>
      <c r="AT270" s="161"/>
      <c r="AU270" s="161"/>
      <c r="AV270" s="161"/>
      <c r="AW270" s="161"/>
      <c r="AX270" s="17"/>
      <c r="AY270" s="161"/>
      <c r="AZ270" s="161"/>
      <c r="BA270" s="161"/>
      <c r="BB270" s="161"/>
      <c r="BC270" s="161"/>
      <c r="BD270" s="161"/>
      <c r="BE270" s="161"/>
      <c r="BF270" s="161"/>
      <c r="BG270" s="161"/>
      <c r="BH270" s="161"/>
      <c r="BI270" s="161"/>
      <c r="BJ270" s="161"/>
      <c r="BK270" s="161"/>
      <c r="BL270" s="161"/>
      <c r="BM270" s="17"/>
      <c r="BN270" s="161"/>
      <c r="BO270" s="161"/>
      <c r="BP270" s="161"/>
      <c r="BQ270" s="161"/>
      <c r="BR270" s="161"/>
      <c r="BS270" s="161"/>
      <c r="BT270" s="161"/>
      <c r="BU270" s="161"/>
      <c r="BV270" s="161"/>
      <c r="BW270" s="161"/>
      <c r="BX270" s="161"/>
      <c r="BY270" s="161"/>
      <c r="BZ270" s="161"/>
      <c r="CA270" s="161"/>
      <c r="CB270" s="17"/>
      <c r="CC270" s="161"/>
      <c r="CD270" s="161"/>
      <c r="CE270" s="161"/>
      <c r="CF270" s="161"/>
      <c r="CG270" s="161"/>
      <c r="CH270" s="161"/>
      <c r="CI270" s="161"/>
      <c r="CJ270" s="161"/>
      <c r="CK270" s="161"/>
      <c r="CL270" s="161"/>
      <c r="CM270" s="161"/>
      <c r="CN270" s="161"/>
      <c r="CO270" s="161"/>
      <c r="CP270" s="161"/>
      <c r="CQ270" s="17"/>
    </row>
    <row r="271" spans="1:95" s="8" customFormat="1" x14ac:dyDescent="0.35">
      <c r="A271" s="13" t="s">
        <v>50</v>
      </c>
      <c r="B271" s="13"/>
      <c r="C271" s="203"/>
      <c r="D271" s="203"/>
      <c r="E271" s="9"/>
      <c r="F271" s="161"/>
      <c r="G271" s="161"/>
      <c r="H271" s="161"/>
      <c r="I271" s="161"/>
      <c r="J271" s="161"/>
      <c r="K271" s="161"/>
      <c r="L271" s="161"/>
      <c r="M271" s="161"/>
      <c r="N271" s="161"/>
      <c r="O271" s="161"/>
      <c r="P271" s="161"/>
      <c r="Q271" s="161"/>
      <c r="R271" s="161"/>
      <c r="S271" s="161"/>
      <c r="T271" s="161"/>
      <c r="U271" s="161"/>
      <c r="V271" s="161"/>
      <c r="W271" s="161"/>
      <c r="X271" s="161"/>
      <c r="Y271" s="161"/>
      <c r="Z271" s="161"/>
      <c r="AA271" s="161"/>
      <c r="AB271" s="161"/>
      <c r="AC271" s="161"/>
      <c r="AD271" s="161"/>
      <c r="AE271" s="161"/>
      <c r="AF271" s="161"/>
      <c r="AG271" s="161"/>
      <c r="AH271" s="161"/>
      <c r="AI271" s="17"/>
      <c r="AJ271" s="161"/>
      <c r="AK271" s="161"/>
      <c r="AL271" s="161"/>
      <c r="AM271" s="161"/>
      <c r="AN271" s="161"/>
      <c r="AO271" s="161"/>
      <c r="AP271" s="161"/>
      <c r="AQ271" s="161"/>
      <c r="AR271" s="161"/>
      <c r="AS271" s="161"/>
      <c r="AT271" s="161"/>
      <c r="AU271" s="161"/>
      <c r="AV271" s="161"/>
      <c r="AW271" s="161"/>
      <c r="AX271" s="17"/>
      <c r="AY271" s="161"/>
      <c r="AZ271" s="161"/>
      <c r="BA271" s="161"/>
      <c r="BB271" s="161"/>
      <c r="BC271" s="161"/>
      <c r="BD271" s="161"/>
      <c r="BE271" s="161"/>
      <c r="BF271" s="161"/>
      <c r="BG271" s="161"/>
      <c r="BH271" s="161"/>
      <c r="BI271" s="161"/>
      <c r="BJ271" s="161"/>
      <c r="BK271" s="161"/>
      <c r="BL271" s="161"/>
      <c r="BM271" s="17"/>
      <c r="BN271" s="161"/>
      <c r="BO271" s="161"/>
      <c r="BP271" s="161"/>
      <c r="BQ271" s="161"/>
      <c r="BR271" s="161"/>
      <c r="BS271" s="161"/>
      <c r="BT271" s="161"/>
      <c r="BU271" s="161"/>
      <c r="BV271" s="161"/>
      <c r="BW271" s="161"/>
      <c r="BX271" s="161"/>
      <c r="BY271" s="161"/>
      <c r="BZ271" s="161"/>
      <c r="CA271" s="161"/>
      <c r="CB271" s="17"/>
      <c r="CC271" s="161"/>
      <c r="CD271" s="161"/>
      <c r="CE271" s="161"/>
      <c r="CF271" s="161"/>
      <c r="CG271" s="161"/>
      <c r="CH271" s="161"/>
      <c r="CI271" s="161"/>
      <c r="CJ271" s="161"/>
      <c r="CK271" s="161"/>
      <c r="CL271" s="161"/>
      <c r="CM271" s="161"/>
      <c r="CN271" s="161"/>
      <c r="CO271" s="161"/>
      <c r="CP271" s="161"/>
      <c r="CQ271" s="17"/>
    </row>
    <row r="272" spans="1:95" s="8" customFormat="1" x14ac:dyDescent="0.35">
      <c r="C272" s="17"/>
      <c r="D272" s="17"/>
      <c r="F272" s="161"/>
      <c r="G272" s="161"/>
      <c r="H272" s="161"/>
      <c r="I272" s="161"/>
      <c r="J272" s="161"/>
      <c r="K272" s="161"/>
      <c r="L272" s="161"/>
      <c r="M272" s="161"/>
      <c r="N272" s="161"/>
      <c r="O272" s="161"/>
      <c r="P272" s="161"/>
      <c r="Q272" s="161"/>
      <c r="R272" s="161"/>
      <c r="S272" s="161"/>
      <c r="T272" s="161"/>
      <c r="U272" s="161"/>
      <c r="V272" s="161"/>
      <c r="W272" s="161"/>
      <c r="X272" s="161"/>
      <c r="Y272" s="161"/>
      <c r="Z272" s="161"/>
      <c r="AA272" s="161"/>
      <c r="AB272" s="161"/>
      <c r="AC272" s="161"/>
      <c r="AD272" s="161"/>
      <c r="AE272" s="161"/>
      <c r="AF272" s="161"/>
      <c r="AG272" s="161"/>
      <c r="AH272" s="161"/>
      <c r="AI272" s="17"/>
      <c r="AJ272" s="161"/>
      <c r="AK272" s="161"/>
      <c r="AL272" s="161"/>
      <c r="AM272" s="161"/>
      <c r="AN272" s="161"/>
      <c r="AO272" s="161"/>
      <c r="AP272" s="161"/>
      <c r="AQ272" s="161"/>
      <c r="AR272" s="161"/>
      <c r="AS272" s="161"/>
      <c r="AT272" s="161"/>
      <c r="AU272" s="161"/>
      <c r="AV272" s="161"/>
      <c r="AW272" s="161"/>
      <c r="AX272" s="17"/>
      <c r="AY272" s="161"/>
      <c r="AZ272" s="161"/>
      <c r="BA272" s="161"/>
      <c r="BB272" s="161"/>
      <c r="BC272" s="161"/>
      <c r="BD272" s="161"/>
      <c r="BE272" s="161"/>
      <c r="BF272" s="161"/>
      <c r="BG272" s="161"/>
      <c r="BH272" s="161"/>
      <c r="BI272" s="161"/>
      <c r="BJ272" s="161"/>
      <c r="BK272" s="161"/>
      <c r="BL272" s="161"/>
      <c r="BM272" s="17"/>
      <c r="BN272" s="161"/>
      <c r="BO272" s="161"/>
      <c r="BP272" s="161"/>
      <c r="BQ272" s="161"/>
      <c r="BR272" s="161"/>
      <c r="BS272" s="161"/>
      <c r="BT272" s="161"/>
      <c r="BU272" s="161"/>
      <c r="BV272" s="161"/>
      <c r="BW272" s="161"/>
      <c r="BX272" s="161"/>
      <c r="BY272" s="161"/>
      <c r="BZ272" s="161"/>
      <c r="CA272" s="161"/>
      <c r="CB272" s="17"/>
      <c r="CC272" s="161"/>
      <c r="CD272" s="161"/>
      <c r="CE272" s="161"/>
      <c r="CF272" s="161"/>
      <c r="CG272" s="161"/>
      <c r="CH272" s="161"/>
      <c r="CI272" s="161"/>
      <c r="CJ272" s="161"/>
      <c r="CK272" s="161"/>
      <c r="CL272" s="161"/>
      <c r="CM272" s="161"/>
      <c r="CN272" s="161"/>
      <c r="CO272" s="161"/>
      <c r="CP272" s="161"/>
      <c r="CQ272" s="17"/>
    </row>
    <row r="273" spans="1:95" s="8" customFormat="1" x14ac:dyDescent="0.35">
      <c r="A273" s="8" t="s">
        <v>87</v>
      </c>
      <c r="C273" s="17">
        <v>371962.5</v>
      </c>
      <c r="D273" s="17">
        <v>371962.5</v>
      </c>
      <c r="F273" s="199">
        <v>30000</v>
      </c>
      <c r="G273" s="199">
        <v>30000</v>
      </c>
      <c r="H273" s="199">
        <v>30000</v>
      </c>
      <c r="I273" s="199">
        <v>30000</v>
      </c>
      <c r="J273" s="199">
        <v>30000</v>
      </c>
      <c r="K273" s="199">
        <v>30000</v>
      </c>
      <c r="L273" s="199">
        <v>30000</v>
      </c>
      <c r="M273" s="199">
        <v>30000</v>
      </c>
      <c r="N273" s="199">
        <v>30000</v>
      </c>
      <c r="O273" s="199">
        <v>30000</v>
      </c>
      <c r="P273" s="199">
        <v>30000</v>
      </c>
      <c r="Q273" s="199">
        <v>30000</v>
      </c>
      <c r="R273" s="161"/>
      <c r="S273" s="199">
        <f>SUM(F273:R273)</f>
        <v>360000</v>
      </c>
      <c r="T273" s="161"/>
      <c r="U273" s="199">
        <v>30000</v>
      </c>
      <c r="V273" s="199">
        <v>30000</v>
      </c>
      <c r="W273" s="199">
        <v>30000</v>
      </c>
      <c r="X273" s="199">
        <v>30000</v>
      </c>
      <c r="Y273" s="199">
        <v>30000</v>
      </c>
      <c r="Z273" s="199">
        <v>30000</v>
      </c>
      <c r="AA273" s="199">
        <v>30000</v>
      </c>
      <c r="AB273" s="199">
        <v>30000</v>
      </c>
      <c r="AC273" s="199">
        <v>30000</v>
      </c>
      <c r="AD273" s="199">
        <v>30000</v>
      </c>
      <c r="AE273" s="199">
        <v>30000</v>
      </c>
      <c r="AF273" s="199">
        <v>30000</v>
      </c>
      <c r="AG273" s="161"/>
      <c r="AH273" s="199">
        <f>SUM(U273:AG273)</f>
        <v>360000</v>
      </c>
      <c r="AI273" s="17"/>
      <c r="AJ273" s="199">
        <v>30000</v>
      </c>
      <c r="AK273" s="199">
        <v>30000</v>
      </c>
      <c r="AL273" s="199">
        <v>30000</v>
      </c>
      <c r="AM273" s="199">
        <v>30000</v>
      </c>
      <c r="AN273" s="199">
        <v>30000</v>
      </c>
      <c r="AO273" s="199">
        <v>30000</v>
      </c>
      <c r="AP273" s="199">
        <v>30000</v>
      </c>
      <c r="AQ273" s="199">
        <v>30000</v>
      </c>
      <c r="AR273" s="199">
        <v>30000</v>
      </c>
      <c r="AS273" s="199">
        <v>30000</v>
      </c>
      <c r="AT273" s="199">
        <v>30000</v>
      </c>
      <c r="AU273" s="199">
        <v>30000</v>
      </c>
      <c r="AV273" s="161"/>
      <c r="AW273" s="199">
        <f>SUM(AJ273:AV273)</f>
        <v>360000</v>
      </c>
      <c r="AX273" s="17"/>
      <c r="AY273" s="199">
        <v>30000</v>
      </c>
      <c r="AZ273" s="199">
        <v>30000</v>
      </c>
      <c r="BA273" s="199">
        <v>30000</v>
      </c>
      <c r="BB273" s="199">
        <v>30000</v>
      </c>
      <c r="BC273" s="199">
        <v>30000</v>
      </c>
      <c r="BD273" s="199">
        <v>30000</v>
      </c>
      <c r="BE273" s="199">
        <v>30000</v>
      </c>
      <c r="BF273" s="199">
        <v>30000</v>
      </c>
      <c r="BG273" s="199">
        <v>30000</v>
      </c>
      <c r="BH273" s="199">
        <v>30000</v>
      </c>
      <c r="BI273" s="199">
        <v>30000</v>
      </c>
      <c r="BJ273" s="199">
        <v>30000</v>
      </c>
      <c r="BK273" s="161"/>
      <c r="BL273" s="199">
        <f>SUM(AY273:BK273)</f>
        <v>360000</v>
      </c>
      <c r="BM273" s="17"/>
      <c r="BN273" s="199">
        <v>30000</v>
      </c>
      <c r="BO273" s="199">
        <v>30000</v>
      </c>
      <c r="BP273" s="199">
        <v>30000</v>
      </c>
      <c r="BQ273" s="199">
        <v>30000</v>
      </c>
      <c r="BR273" s="199">
        <v>30000</v>
      </c>
      <c r="BS273" s="199">
        <v>30000</v>
      </c>
      <c r="BT273" s="199">
        <v>30000</v>
      </c>
      <c r="BU273" s="199">
        <v>30000</v>
      </c>
      <c r="BV273" s="199">
        <v>30000</v>
      </c>
      <c r="BW273" s="199">
        <v>30000</v>
      </c>
      <c r="BX273" s="199">
        <v>30000</v>
      </c>
      <c r="BY273" s="199">
        <v>30000</v>
      </c>
      <c r="BZ273" s="161"/>
      <c r="CA273" s="199">
        <f>SUM(BN273:BZ273)</f>
        <v>360000</v>
      </c>
      <c r="CB273" s="17"/>
      <c r="CC273" s="199">
        <v>30000</v>
      </c>
      <c r="CD273" s="199">
        <v>30000</v>
      </c>
      <c r="CE273" s="199">
        <v>30000</v>
      </c>
      <c r="CF273" s="199">
        <v>30000</v>
      </c>
      <c r="CG273" s="199">
        <v>30000</v>
      </c>
      <c r="CH273" s="199">
        <v>30000</v>
      </c>
      <c r="CI273" s="199">
        <v>30000</v>
      </c>
      <c r="CJ273" s="199">
        <v>30000</v>
      </c>
      <c r="CK273" s="199">
        <v>30000</v>
      </c>
      <c r="CL273" s="199">
        <v>30000</v>
      </c>
      <c r="CM273" s="199">
        <v>30000</v>
      </c>
      <c r="CN273" s="199">
        <v>30000</v>
      </c>
      <c r="CO273" s="161"/>
      <c r="CP273" s="199">
        <f>SUM(CC273:CO273)</f>
        <v>360000</v>
      </c>
      <c r="CQ273" s="17"/>
    </row>
    <row r="274" spans="1:95" s="11" customFormat="1" x14ac:dyDescent="0.35">
      <c r="A274" s="11" t="s">
        <v>88</v>
      </c>
      <c r="C274" s="120">
        <v>557943.75</v>
      </c>
      <c r="D274" s="120">
        <v>557943.75</v>
      </c>
      <c r="E274" s="82">
        <v>0.3</v>
      </c>
      <c r="F274" s="200">
        <f>F$273*$E274</f>
        <v>9000</v>
      </c>
      <c r="G274" s="200">
        <f t="shared" ref="G274:Q274" si="1804">G$273*$E274</f>
        <v>9000</v>
      </c>
      <c r="H274" s="200">
        <f t="shared" si="1804"/>
        <v>9000</v>
      </c>
      <c r="I274" s="200">
        <f t="shared" si="1804"/>
        <v>9000</v>
      </c>
      <c r="J274" s="200">
        <f t="shared" si="1804"/>
        <v>9000</v>
      </c>
      <c r="K274" s="200">
        <f t="shared" si="1804"/>
        <v>9000</v>
      </c>
      <c r="L274" s="200">
        <f t="shared" si="1804"/>
        <v>9000</v>
      </c>
      <c r="M274" s="200">
        <f t="shared" si="1804"/>
        <v>9000</v>
      </c>
      <c r="N274" s="200">
        <f t="shared" si="1804"/>
        <v>9000</v>
      </c>
      <c r="O274" s="200">
        <f t="shared" si="1804"/>
        <v>9000</v>
      </c>
      <c r="P274" s="200">
        <f t="shared" si="1804"/>
        <v>9000</v>
      </c>
      <c r="Q274" s="200">
        <f t="shared" si="1804"/>
        <v>9000</v>
      </c>
      <c r="R274" s="162"/>
      <c r="S274" s="200">
        <f>SUM(F274:R274)</f>
        <v>108000</v>
      </c>
      <c r="T274" s="162"/>
      <c r="U274" s="200">
        <f>U$273*$E274</f>
        <v>9000</v>
      </c>
      <c r="V274" s="200">
        <f t="shared" ref="V274:AF274" si="1805">V$273*$E274</f>
        <v>9000</v>
      </c>
      <c r="W274" s="200">
        <f t="shared" si="1805"/>
        <v>9000</v>
      </c>
      <c r="X274" s="200">
        <f t="shared" si="1805"/>
        <v>9000</v>
      </c>
      <c r="Y274" s="200">
        <f t="shared" si="1805"/>
        <v>9000</v>
      </c>
      <c r="Z274" s="200">
        <f t="shared" si="1805"/>
        <v>9000</v>
      </c>
      <c r="AA274" s="200">
        <f t="shared" si="1805"/>
        <v>9000</v>
      </c>
      <c r="AB274" s="200">
        <f t="shared" si="1805"/>
        <v>9000</v>
      </c>
      <c r="AC274" s="200">
        <f t="shared" si="1805"/>
        <v>9000</v>
      </c>
      <c r="AD274" s="200">
        <f t="shared" si="1805"/>
        <v>9000</v>
      </c>
      <c r="AE274" s="200">
        <f t="shared" si="1805"/>
        <v>9000</v>
      </c>
      <c r="AF274" s="200">
        <f t="shared" si="1805"/>
        <v>9000</v>
      </c>
      <c r="AG274" s="162"/>
      <c r="AH274" s="200">
        <f>SUM(U274:AG274)</f>
        <v>108000</v>
      </c>
      <c r="AI274" s="120"/>
      <c r="AJ274" s="200">
        <f>AJ$273*$E274</f>
        <v>9000</v>
      </c>
      <c r="AK274" s="200">
        <f t="shared" ref="AK274:AU274" si="1806">AK$273*$E274</f>
        <v>9000</v>
      </c>
      <c r="AL274" s="200">
        <f t="shared" si="1806"/>
        <v>9000</v>
      </c>
      <c r="AM274" s="200">
        <f t="shared" si="1806"/>
        <v>9000</v>
      </c>
      <c r="AN274" s="200">
        <f t="shared" si="1806"/>
        <v>9000</v>
      </c>
      <c r="AO274" s="200">
        <f t="shared" si="1806"/>
        <v>9000</v>
      </c>
      <c r="AP274" s="200">
        <f t="shared" si="1806"/>
        <v>9000</v>
      </c>
      <c r="AQ274" s="200">
        <f t="shared" si="1806"/>
        <v>9000</v>
      </c>
      <c r="AR274" s="200">
        <f t="shared" si="1806"/>
        <v>9000</v>
      </c>
      <c r="AS274" s="200">
        <f t="shared" si="1806"/>
        <v>9000</v>
      </c>
      <c r="AT274" s="200">
        <f t="shared" si="1806"/>
        <v>9000</v>
      </c>
      <c r="AU274" s="200">
        <f t="shared" si="1806"/>
        <v>9000</v>
      </c>
      <c r="AV274" s="162"/>
      <c r="AW274" s="200">
        <f>SUM(AJ274:AV274)</f>
        <v>108000</v>
      </c>
      <c r="AX274" s="120"/>
      <c r="AY274" s="200">
        <f>AY$273*$E274</f>
        <v>9000</v>
      </c>
      <c r="AZ274" s="200">
        <f t="shared" ref="AZ274:BJ274" si="1807">AZ$273*$E274</f>
        <v>9000</v>
      </c>
      <c r="BA274" s="200">
        <f t="shared" si="1807"/>
        <v>9000</v>
      </c>
      <c r="BB274" s="200">
        <f t="shared" si="1807"/>
        <v>9000</v>
      </c>
      <c r="BC274" s="200">
        <f t="shared" si="1807"/>
        <v>9000</v>
      </c>
      <c r="BD274" s="200">
        <f t="shared" si="1807"/>
        <v>9000</v>
      </c>
      <c r="BE274" s="200">
        <f t="shared" si="1807"/>
        <v>9000</v>
      </c>
      <c r="BF274" s="200">
        <f t="shared" si="1807"/>
        <v>9000</v>
      </c>
      <c r="BG274" s="200">
        <f t="shared" si="1807"/>
        <v>9000</v>
      </c>
      <c r="BH274" s="200">
        <f t="shared" si="1807"/>
        <v>9000</v>
      </c>
      <c r="BI274" s="200">
        <f t="shared" si="1807"/>
        <v>9000</v>
      </c>
      <c r="BJ274" s="200">
        <f t="shared" si="1807"/>
        <v>9000</v>
      </c>
      <c r="BK274" s="162"/>
      <c r="BL274" s="200">
        <f>SUM(AY274:BK274)</f>
        <v>108000</v>
      </c>
      <c r="BM274" s="120"/>
      <c r="BN274" s="200">
        <f>BN$273*$E274</f>
        <v>9000</v>
      </c>
      <c r="BO274" s="200">
        <f t="shared" ref="BO274:BY274" si="1808">BO$273*$E274</f>
        <v>9000</v>
      </c>
      <c r="BP274" s="200">
        <f t="shared" si="1808"/>
        <v>9000</v>
      </c>
      <c r="BQ274" s="200">
        <f t="shared" si="1808"/>
        <v>9000</v>
      </c>
      <c r="BR274" s="200">
        <f t="shared" si="1808"/>
        <v>9000</v>
      </c>
      <c r="BS274" s="200">
        <f t="shared" si="1808"/>
        <v>9000</v>
      </c>
      <c r="BT274" s="200">
        <f t="shared" si="1808"/>
        <v>9000</v>
      </c>
      <c r="BU274" s="200">
        <f t="shared" si="1808"/>
        <v>9000</v>
      </c>
      <c r="BV274" s="200">
        <f t="shared" si="1808"/>
        <v>9000</v>
      </c>
      <c r="BW274" s="200">
        <f t="shared" si="1808"/>
        <v>9000</v>
      </c>
      <c r="BX274" s="200">
        <f t="shared" si="1808"/>
        <v>9000</v>
      </c>
      <c r="BY274" s="200">
        <f t="shared" si="1808"/>
        <v>9000</v>
      </c>
      <c r="BZ274" s="162"/>
      <c r="CA274" s="200">
        <f>SUM(BN274:BZ274)</f>
        <v>108000</v>
      </c>
      <c r="CB274" s="120"/>
      <c r="CC274" s="200">
        <f>CC$273*$E274</f>
        <v>9000</v>
      </c>
      <c r="CD274" s="200">
        <f t="shared" ref="CD274:CN274" si="1809">CD$273*$E274</f>
        <v>9000</v>
      </c>
      <c r="CE274" s="200">
        <f t="shared" si="1809"/>
        <v>9000</v>
      </c>
      <c r="CF274" s="200">
        <f t="shared" si="1809"/>
        <v>9000</v>
      </c>
      <c r="CG274" s="200">
        <f t="shared" si="1809"/>
        <v>9000</v>
      </c>
      <c r="CH274" s="200">
        <f t="shared" si="1809"/>
        <v>9000</v>
      </c>
      <c r="CI274" s="200">
        <f t="shared" si="1809"/>
        <v>9000</v>
      </c>
      <c r="CJ274" s="200">
        <f t="shared" si="1809"/>
        <v>9000</v>
      </c>
      <c r="CK274" s="200">
        <f t="shared" si="1809"/>
        <v>9000</v>
      </c>
      <c r="CL274" s="200">
        <f t="shared" si="1809"/>
        <v>9000</v>
      </c>
      <c r="CM274" s="200">
        <f t="shared" si="1809"/>
        <v>9000</v>
      </c>
      <c r="CN274" s="200">
        <f t="shared" si="1809"/>
        <v>9000</v>
      </c>
      <c r="CO274" s="162"/>
      <c r="CP274" s="200">
        <f>SUM(CC274:CO274)</f>
        <v>108000</v>
      </c>
      <c r="CQ274" s="120"/>
    </row>
    <row r="275" spans="1:95" s="8" customFormat="1" x14ac:dyDescent="0.35">
      <c r="A275" s="8" t="s">
        <v>90</v>
      </c>
      <c r="C275" s="17">
        <f>SUM(C273:C274)</f>
        <v>929906.25</v>
      </c>
      <c r="D275" s="17">
        <f>SUM(D273:D274)</f>
        <v>929906.25</v>
      </c>
      <c r="F275" s="199">
        <f t="shared" ref="F275" si="1810">SUM(F273:F274)</f>
        <v>39000</v>
      </c>
      <c r="G275" s="199">
        <f t="shared" ref="G275:Q275" si="1811">SUM(G273:G274)</f>
        <v>39000</v>
      </c>
      <c r="H275" s="199">
        <f t="shared" si="1811"/>
        <v>39000</v>
      </c>
      <c r="I275" s="199">
        <f t="shared" si="1811"/>
        <v>39000</v>
      </c>
      <c r="J275" s="199">
        <f t="shared" si="1811"/>
        <v>39000</v>
      </c>
      <c r="K275" s="199">
        <f t="shared" si="1811"/>
        <v>39000</v>
      </c>
      <c r="L275" s="199">
        <f t="shared" si="1811"/>
        <v>39000</v>
      </c>
      <c r="M275" s="199">
        <f t="shared" si="1811"/>
        <v>39000</v>
      </c>
      <c r="N275" s="199">
        <f t="shared" si="1811"/>
        <v>39000</v>
      </c>
      <c r="O275" s="199">
        <f t="shared" si="1811"/>
        <v>39000</v>
      </c>
      <c r="P275" s="199">
        <f t="shared" si="1811"/>
        <v>39000</v>
      </c>
      <c r="Q275" s="199">
        <f t="shared" si="1811"/>
        <v>39000</v>
      </c>
      <c r="R275" s="161"/>
      <c r="S275" s="199">
        <f t="shared" ref="S275" si="1812">SUM(S273:S274)</f>
        <v>468000</v>
      </c>
      <c r="T275" s="161"/>
      <c r="U275" s="199">
        <f t="shared" ref="U275:AF275" si="1813">SUM(U273:U274)</f>
        <v>39000</v>
      </c>
      <c r="V275" s="199">
        <f t="shared" si="1813"/>
        <v>39000</v>
      </c>
      <c r="W275" s="199">
        <f t="shared" si="1813"/>
        <v>39000</v>
      </c>
      <c r="X275" s="199">
        <f t="shared" si="1813"/>
        <v>39000</v>
      </c>
      <c r="Y275" s="199">
        <f t="shared" si="1813"/>
        <v>39000</v>
      </c>
      <c r="Z275" s="199">
        <f t="shared" si="1813"/>
        <v>39000</v>
      </c>
      <c r="AA275" s="199">
        <f t="shared" si="1813"/>
        <v>39000</v>
      </c>
      <c r="AB275" s="199">
        <f t="shared" si="1813"/>
        <v>39000</v>
      </c>
      <c r="AC275" s="199">
        <f t="shared" si="1813"/>
        <v>39000</v>
      </c>
      <c r="AD275" s="199">
        <f t="shared" si="1813"/>
        <v>39000</v>
      </c>
      <c r="AE275" s="199">
        <f t="shared" si="1813"/>
        <v>39000</v>
      </c>
      <c r="AF275" s="199">
        <f t="shared" si="1813"/>
        <v>39000</v>
      </c>
      <c r="AG275" s="161"/>
      <c r="AH275" s="199">
        <f t="shared" ref="AH275" si="1814">SUM(AH273:AH274)</f>
        <v>468000</v>
      </c>
      <c r="AI275" s="17"/>
      <c r="AJ275" s="199">
        <f t="shared" ref="AJ275:AU275" si="1815">SUM(AJ273:AJ274)</f>
        <v>39000</v>
      </c>
      <c r="AK275" s="199">
        <f t="shared" si="1815"/>
        <v>39000</v>
      </c>
      <c r="AL275" s="199">
        <f t="shared" si="1815"/>
        <v>39000</v>
      </c>
      <c r="AM275" s="199">
        <f t="shared" si="1815"/>
        <v>39000</v>
      </c>
      <c r="AN275" s="199">
        <f t="shared" si="1815"/>
        <v>39000</v>
      </c>
      <c r="AO275" s="199">
        <f t="shared" si="1815"/>
        <v>39000</v>
      </c>
      <c r="AP275" s="199">
        <f t="shared" si="1815"/>
        <v>39000</v>
      </c>
      <c r="AQ275" s="199">
        <f t="shared" si="1815"/>
        <v>39000</v>
      </c>
      <c r="AR275" s="199">
        <f t="shared" si="1815"/>
        <v>39000</v>
      </c>
      <c r="AS275" s="199">
        <f t="shared" si="1815"/>
        <v>39000</v>
      </c>
      <c r="AT275" s="199">
        <f t="shared" si="1815"/>
        <v>39000</v>
      </c>
      <c r="AU275" s="199">
        <f t="shared" si="1815"/>
        <v>39000</v>
      </c>
      <c r="AV275" s="161"/>
      <c r="AW275" s="199">
        <f t="shared" ref="AW275" si="1816">SUM(AW273:AW274)</f>
        <v>468000</v>
      </c>
      <c r="AX275" s="17"/>
      <c r="AY275" s="199">
        <f t="shared" ref="AY275:BJ275" si="1817">SUM(AY273:AY274)</f>
        <v>39000</v>
      </c>
      <c r="AZ275" s="199">
        <f t="shared" si="1817"/>
        <v>39000</v>
      </c>
      <c r="BA275" s="199">
        <f t="shared" si="1817"/>
        <v>39000</v>
      </c>
      <c r="BB275" s="199">
        <f t="shared" si="1817"/>
        <v>39000</v>
      </c>
      <c r="BC275" s="199">
        <f t="shared" si="1817"/>
        <v>39000</v>
      </c>
      <c r="BD275" s="199">
        <f t="shared" si="1817"/>
        <v>39000</v>
      </c>
      <c r="BE275" s="199">
        <f t="shared" si="1817"/>
        <v>39000</v>
      </c>
      <c r="BF275" s="199">
        <f t="shared" si="1817"/>
        <v>39000</v>
      </c>
      <c r="BG275" s="199">
        <f t="shared" si="1817"/>
        <v>39000</v>
      </c>
      <c r="BH275" s="199">
        <f t="shared" si="1817"/>
        <v>39000</v>
      </c>
      <c r="BI275" s="199">
        <f t="shared" si="1817"/>
        <v>39000</v>
      </c>
      <c r="BJ275" s="199">
        <f t="shared" si="1817"/>
        <v>39000</v>
      </c>
      <c r="BK275" s="161"/>
      <c r="BL275" s="199">
        <f t="shared" ref="BL275" si="1818">SUM(BL273:BL274)</f>
        <v>468000</v>
      </c>
      <c r="BM275" s="17"/>
      <c r="BN275" s="199">
        <f t="shared" ref="BN275:BY275" si="1819">SUM(BN273:BN274)</f>
        <v>39000</v>
      </c>
      <c r="BO275" s="199">
        <f t="shared" si="1819"/>
        <v>39000</v>
      </c>
      <c r="BP275" s="199">
        <f t="shared" si="1819"/>
        <v>39000</v>
      </c>
      <c r="BQ275" s="199">
        <f t="shared" si="1819"/>
        <v>39000</v>
      </c>
      <c r="BR275" s="199">
        <f t="shared" si="1819"/>
        <v>39000</v>
      </c>
      <c r="BS275" s="199">
        <f t="shared" si="1819"/>
        <v>39000</v>
      </c>
      <c r="BT275" s="199">
        <f t="shared" si="1819"/>
        <v>39000</v>
      </c>
      <c r="BU275" s="199">
        <f t="shared" si="1819"/>
        <v>39000</v>
      </c>
      <c r="BV275" s="199">
        <f t="shared" si="1819"/>
        <v>39000</v>
      </c>
      <c r="BW275" s="199">
        <f t="shared" si="1819"/>
        <v>39000</v>
      </c>
      <c r="BX275" s="199">
        <f t="shared" si="1819"/>
        <v>39000</v>
      </c>
      <c r="BY275" s="199">
        <f t="shared" si="1819"/>
        <v>39000</v>
      </c>
      <c r="BZ275" s="161"/>
      <c r="CA275" s="199">
        <f t="shared" ref="CA275" si="1820">SUM(CA273:CA274)</f>
        <v>468000</v>
      </c>
      <c r="CB275" s="17"/>
      <c r="CC275" s="199">
        <f t="shared" ref="CC275:CN275" si="1821">SUM(CC273:CC274)</f>
        <v>39000</v>
      </c>
      <c r="CD275" s="199">
        <f t="shared" si="1821"/>
        <v>39000</v>
      </c>
      <c r="CE275" s="199">
        <f t="shared" si="1821"/>
        <v>39000</v>
      </c>
      <c r="CF275" s="199">
        <f t="shared" si="1821"/>
        <v>39000</v>
      </c>
      <c r="CG275" s="199">
        <f t="shared" si="1821"/>
        <v>39000</v>
      </c>
      <c r="CH275" s="199">
        <f t="shared" si="1821"/>
        <v>39000</v>
      </c>
      <c r="CI275" s="199">
        <f t="shared" si="1821"/>
        <v>39000</v>
      </c>
      <c r="CJ275" s="199">
        <f t="shared" si="1821"/>
        <v>39000</v>
      </c>
      <c r="CK275" s="199">
        <f t="shared" si="1821"/>
        <v>39000</v>
      </c>
      <c r="CL275" s="199">
        <f t="shared" si="1821"/>
        <v>39000</v>
      </c>
      <c r="CM275" s="199">
        <f t="shared" si="1821"/>
        <v>39000</v>
      </c>
      <c r="CN275" s="199">
        <f t="shared" si="1821"/>
        <v>39000</v>
      </c>
      <c r="CO275" s="161"/>
      <c r="CP275" s="199">
        <f t="shared" ref="CP275" si="1822">SUM(CP273:CP274)</f>
        <v>468000</v>
      </c>
      <c r="CQ275" s="17"/>
    </row>
    <row r="276" spans="1:95" s="8" customFormat="1" x14ac:dyDescent="0.35">
      <c r="C276" s="17"/>
      <c r="D276" s="17"/>
      <c r="F276" s="199"/>
      <c r="G276" s="199"/>
      <c r="H276" s="199"/>
      <c r="I276" s="199"/>
      <c r="J276" s="199"/>
      <c r="K276" s="199"/>
      <c r="L276" s="199"/>
      <c r="M276" s="199"/>
      <c r="N276" s="199"/>
      <c r="O276" s="199"/>
      <c r="P276" s="199"/>
      <c r="Q276" s="199"/>
      <c r="R276" s="161"/>
      <c r="S276" s="199"/>
      <c r="T276" s="161"/>
      <c r="U276" s="199"/>
      <c r="V276" s="199"/>
      <c r="W276" s="199"/>
      <c r="X276" s="199"/>
      <c r="Y276" s="199"/>
      <c r="Z276" s="199"/>
      <c r="AA276" s="199"/>
      <c r="AB276" s="199"/>
      <c r="AC276" s="199"/>
      <c r="AD276" s="199"/>
      <c r="AE276" s="199"/>
      <c r="AF276" s="199"/>
      <c r="AG276" s="161"/>
      <c r="AH276" s="199"/>
      <c r="AI276" s="17"/>
      <c r="AJ276" s="199"/>
      <c r="AK276" s="199"/>
      <c r="AL276" s="199"/>
      <c r="AM276" s="199"/>
      <c r="AN276" s="199"/>
      <c r="AO276" s="199"/>
      <c r="AP276" s="199"/>
      <c r="AQ276" s="199"/>
      <c r="AR276" s="199"/>
      <c r="AS276" s="199"/>
      <c r="AT276" s="199"/>
      <c r="AU276" s="199"/>
      <c r="AV276" s="161"/>
      <c r="AW276" s="199"/>
      <c r="AX276" s="17"/>
      <c r="AY276" s="199"/>
      <c r="AZ276" s="199"/>
      <c r="BA276" s="199"/>
      <c r="BB276" s="199"/>
      <c r="BC276" s="199"/>
      <c r="BD276" s="199"/>
      <c r="BE276" s="199"/>
      <c r="BF276" s="199"/>
      <c r="BG276" s="199"/>
      <c r="BH276" s="199"/>
      <c r="BI276" s="199"/>
      <c r="BJ276" s="199"/>
      <c r="BK276" s="161"/>
      <c r="BL276" s="199"/>
      <c r="BM276" s="17"/>
      <c r="BN276" s="199"/>
      <c r="BO276" s="199"/>
      <c r="BP276" s="199"/>
      <c r="BQ276" s="199"/>
      <c r="BR276" s="199"/>
      <c r="BS276" s="199"/>
      <c r="BT276" s="199"/>
      <c r="BU276" s="199"/>
      <c r="BV276" s="199"/>
      <c r="BW276" s="199"/>
      <c r="BX276" s="199"/>
      <c r="BY276" s="199"/>
      <c r="BZ276" s="161"/>
      <c r="CA276" s="199"/>
      <c r="CB276" s="17"/>
      <c r="CC276" s="199"/>
      <c r="CD276" s="199"/>
      <c r="CE276" s="199"/>
      <c r="CF276" s="199"/>
      <c r="CG276" s="199"/>
      <c r="CH276" s="199"/>
      <c r="CI276" s="199"/>
      <c r="CJ276" s="199"/>
      <c r="CK276" s="199"/>
      <c r="CL276" s="199"/>
      <c r="CM276" s="199"/>
      <c r="CN276" s="199"/>
      <c r="CO276" s="161"/>
      <c r="CP276" s="199"/>
      <c r="CQ276" s="17"/>
    </row>
    <row r="277" spans="1:95" s="10" customFormat="1" x14ac:dyDescent="0.35">
      <c r="A277" s="10" t="s">
        <v>100</v>
      </c>
      <c r="C277" s="97">
        <f>C274/C$251</f>
        <v>2.78971875E-2</v>
      </c>
      <c r="D277" s="97">
        <f>D274/D$251</f>
        <v>3.0996875E-2</v>
      </c>
      <c r="F277" s="184">
        <f>F275/F$251</f>
        <v>4.6345811051693407E-2</v>
      </c>
      <c r="G277" s="184">
        <f t="shared" ref="G277:S277" si="1823">G275/G$251</f>
        <v>2.1885521885521887E-2</v>
      </c>
      <c r="H277" s="184">
        <f t="shared" si="1823"/>
        <v>2.7168234064785787E-2</v>
      </c>
      <c r="I277" s="184">
        <f t="shared" si="1823"/>
        <v>2.3875114784205693E-2</v>
      </c>
      <c r="J277" s="184">
        <f t="shared" si="1823"/>
        <v>1.7127799736495388E-2</v>
      </c>
      <c r="K277" s="184">
        <f t="shared" si="1823"/>
        <v>1.7127799736495388E-2</v>
      </c>
      <c r="L277" s="184">
        <f t="shared" si="1823"/>
        <v>1.875901875901876E-2</v>
      </c>
      <c r="M277" s="184">
        <f t="shared" si="1823"/>
        <v>2.462121212121212E-2</v>
      </c>
      <c r="N277" s="184">
        <f t="shared" si="1823"/>
        <v>2.462121212121212E-2</v>
      </c>
      <c r="O277" s="184">
        <f t="shared" si="1823"/>
        <v>2.462121212121212E-2</v>
      </c>
      <c r="P277" s="184">
        <f t="shared" si="1823"/>
        <v>3.9393939393939391E-2</v>
      </c>
      <c r="Q277" s="184">
        <f t="shared" si="1823"/>
        <v>4.7750229568411386E-2</v>
      </c>
      <c r="R277" s="188"/>
      <c r="S277" s="184">
        <f t="shared" si="1823"/>
        <v>2.4782556892648636E-2</v>
      </c>
      <c r="T277" s="188"/>
      <c r="U277" s="184">
        <f>U275/U$251</f>
        <v>4.2522671756183343E-2</v>
      </c>
      <c r="V277" s="184">
        <f t="shared" ref="V277:AF277" si="1824">V275/V$251</f>
        <v>2.008015055153102E-2</v>
      </c>
      <c r="W277" s="184">
        <f t="shared" si="1824"/>
        <v>2.4927083443279891E-2</v>
      </c>
      <c r="X277" s="184">
        <f t="shared" si="1824"/>
        <v>2.1905618783488384E-2</v>
      </c>
      <c r="Y277" s="184">
        <f t="shared" si="1824"/>
        <v>1.5714900431632973E-2</v>
      </c>
      <c r="Z277" s="184">
        <f t="shared" si="1824"/>
        <v>1.5714900431632973E-2</v>
      </c>
      <c r="AA277" s="184">
        <f t="shared" si="1824"/>
        <v>1.7211557615598019E-2</v>
      </c>
      <c r="AB277" s="184">
        <f t="shared" si="1824"/>
        <v>2.2590169370472396E-2</v>
      </c>
      <c r="AC277" s="184">
        <f t="shared" si="1824"/>
        <v>2.2590169370472396E-2</v>
      </c>
      <c r="AD277" s="184">
        <f t="shared" si="1824"/>
        <v>2.2590169370472396E-2</v>
      </c>
      <c r="AE277" s="184">
        <f t="shared" si="1824"/>
        <v>3.6144270992755835E-2</v>
      </c>
      <c r="AF277" s="184">
        <f t="shared" si="1824"/>
        <v>4.3811237566976767E-2</v>
      </c>
      <c r="AG277" s="188"/>
      <c r="AH277" s="184">
        <f t="shared" ref="AH277" si="1825">AH275/AH$251</f>
        <v>2.2738204556386369E-2</v>
      </c>
      <c r="AI277" s="198"/>
      <c r="AJ277" s="184">
        <f>AJ275/AJ$251</f>
        <v>4.0497782624936515E-2</v>
      </c>
      <c r="AK277" s="184">
        <f t="shared" ref="AK277:AU277" si="1826">AK275/AK$251</f>
        <v>1.9123952906220022E-2</v>
      </c>
      <c r="AL277" s="184">
        <f t="shared" si="1826"/>
        <v>2.3740079469790371E-2</v>
      </c>
      <c r="AM277" s="184">
        <f t="shared" si="1826"/>
        <v>2.0862494079512746E-2</v>
      </c>
      <c r="AN277" s="184">
        <f t="shared" si="1826"/>
        <v>1.4966571839650448E-2</v>
      </c>
      <c r="AO277" s="184">
        <f t="shared" si="1826"/>
        <v>1.4966571839650448E-2</v>
      </c>
      <c r="AP277" s="184">
        <f t="shared" si="1826"/>
        <v>1.6391959633902872E-2</v>
      </c>
      <c r="AQ277" s="184">
        <f t="shared" si="1826"/>
        <v>2.1514447019497517E-2</v>
      </c>
      <c r="AR277" s="184">
        <f t="shared" si="1826"/>
        <v>2.1514447019497517E-2</v>
      </c>
      <c r="AS277" s="184">
        <f t="shared" si="1826"/>
        <v>2.1514447019497517E-2</v>
      </c>
      <c r="AT277" s="184">
        <f t="shared" si="1826"/>
        <v>3.4423115231196039E-2</v>
      </c>
      <c r="AU277" s="184">
        <f t="shared" si="1826"/>
        <v>4.1724988159025492E-2</v>
      </c>
      <c r="AV277" s="188"/>
      <c r="AW277" s="184">
        <f t="shared" ref="AW277" si="1827">AW275/AW$251</f>
        <v>2.1655432910844163E-2</v>
      </c>
      <c r="AX277" s="198"/>
      <c r="AY277" s="184">
        <f>AY275/AY$251</f>
        <v>3.8569316785653819E-2</v>
      </c>
      <c r="AZ277" s="184">
        <f t="shared" ref="AZ277:BJ277" si="1828">AZ275/AZ$251</f>
        <v>1.8213288482114308E-2</v>
      </c>
      <c r="BA277" s="184">
        <f t="shared" si="1828"/>
        <v>2.2609599495038449E-2</v>
      </c>
      <c r="BB277" s="184">
        <f t="shared" si="1828"/>
        <v>1.986904198048833E-2</v>
      </c>
      <c r="BC277" s="184">
        <f t="shared" si="1828"/>
        <v>1.4253877942524236E-2</v>
      </c>
      <c r="BD277" s="184">
        <f t="shared" si="1828"/>
        <v>1.4253877942524236E-2</v>
      </c>
      <c r="BE277" s="184">
        <f t="shared" si="1828"/>
        <v>1.5611390127526542E-2</v>
      </c>
      <c r="BF277" s="184">
        <f t="shared" si="1828"/>
        <v>2.048994954237859E-2</v>
      </c>
      <c r="BG277" s="184">
        <f t="shared" si="1828"/>
        <v>2.048994954237859E-2</v>
      </c>
      <c r="BH277" s="184">
        <f t="shared" si="1828"/>
        <v>2.048994954237859E-2</v>
      </c>
      <c r="BI277" s="184">
        <f t="shared" si="1828"/>
        <v>3.2783919267805745E-2</v>
      </c>
      <c r="BJ277" s="184">
        <f t="shared" si="1828"/>
        <v>3.973808396097666E-2</v>
      </c>
      <c r="BK277" s="188"/>
      <c r="BL277" s="184">
        <f t="shared" ref="BL277" si="1829">BL275/BL$251</f>
        <v>2.0624221819851584E-2</v>
      </c>
      <c r="BM277" s="198"/>
      <c r="BN277" s="184">
        <f>BN275/BN$251</f>
        <v>3.6732682653003633E-2</v>
      </c>
      <c r="BO277" s="184">
        <f t="shared" ref="BO277:BY277" si="1830">BO275/BO$251</f>
        <v>1.7345989030585054E-2</v>
      </c>
      <c r="BP277" s="184">
        <f t="shared" si="1830"/>
        <v>2.1532951900036616E-2</v>
      </c>
      <c r="BQ277" s="184">
        <f t="shared" si="1830"/>
        <v>1.8922897124274599E-2</v>
      </c>
      <c r="BR277" s="184">
        <f t="shared" si="1830"/>
        <v>1.357512185002308E-2</v>
      </c>
      <c r="BS277" s="184">
        <f t="shared" si="1830"/>
        <v>1.357512185002308E-2</v>
      </c>
      <c r="BT277" s="184">
        <f t="shared" si="1830"/>
        <v>1.4867990597644327E-2</v>
      </c>
      <c r="BU277" s="184">
        <f t="shared" si="1830"/>
        <v>1.9514237659408178E-2</v>
      </c>
      <c r="BV277" s="184">
        <f t="shared" si="1830"/>
        <v>1.9514237659408178E-2</v>
      </c>
      <c r="BW277" s="184">
        <f t="shared" si="1830"/>
        <v>1.9514237659408178E-2</v>
      </c>
      <c r="BX277" s="184">
        <f t="shared" si="1830"/>
        <v>3.1222780255053085E-2</v>
      </c>
      <c r="BY277" s="184">
        <f t="shared" si="1830"/>
        <v>3.7845794248549197E-2</v>
      </c>
      <c r="BZ277" s="188"/>
      <c r="CA277" s="184">
        <f t="shared" ref="CA277" si="1831">CA275/CA$251</f>
        <v>1.9642116018906267E-2</v>
      </c>
      <c r="CB277" s="198"/>
      <c r="CC277" s="184">
        <f>CC275/CC$251</f>
        <v>3.498350728857489E-2</v>
      </c>
      <c r="CD277" s="184">
        <f t="shared" ref="CD277:CN277" si="1832">CD275/CD$251</f>
        <v>1.6519989552938145E-2</v>
      </c>
      <c r="CE277" s="184">
        <f t="shared" si="1832"/>
        <v>2.0507573238130111E-2</v>
      </c>
      <c r="CF277" s="184">
        <f t="shared" si="1832"/>
        <v>1.8021806785023423E-2</v>
      </c>
      <c r="CG277" s="184">
        <f t="shared" si="1832"/>
        <v>1.2928687476212458E-2</v>
      </c>
      <c r="CH277" s="184">
        <f t="shared" si="1832"/>
        <v>1.2928687476212458E-2</v>
      </c>
      <c r="CI277" s="184">
        <f t="shared" si="1832"/>
        <v>1.4159991045375547E-2</v>
      </c>
      <c r="CJ277" s="184">
        <f t="shared" si="1832"/>
        <v>1.8584988247055411E-2</v>
      </c>
      <c r="CK277" s="184">
        <f t="shared" si="1832"/>
        <v>1.8584988247055411E-2</v>
      </c>
      <c r="CL277" s="184">
        <f t="shared" si="1832"/>
        <v>1.8584988247055411E-2</v>
      </c>
      <c r="CM277" s="184">
        <f t="shared" si="1832"/>
        <v>2.9735981195288655E-2</v>
      </c>
      <c r="CN277" s="184">
        <f t="shared" si="1832"/>
        <v>3.6043613570046845E-2</v>
      </c>
      <c r="CO277" s="188"/>
      <c r="CP277" s="184">
        <f t="shared" ref="CP277" si="1833">CP275/CP$251</f>
        <v>1.8706777160863112E-2</v>
      </c>
      <c r="CQ277" s="198"/>
    </row>
    <row r="278" spans="1:95" s="8" customFormat="1" x14ac:dyDescent="0.35">
      <c r="A278" s="8" t="s">
        <v>89</v>
      </c>
      <c r="C278" s="17">
        <v>350000</v>
      </c>
      <c r="D278" s="17">
        <v>375000</v>
      </c>
      <c r="E278" s="10"/>
      <c r="F278" s="199">
        <v>5000</v>
      </c>
      <c r="G278" s="199">
        <v>5000</v>
      </c>
      <c r="H278" s="199">
        <v>5000</v>
      </c>
      <c r="I278" s="199">
        <v>5000</v>
      </c>
      <c r="J278" s="199">
        <v>5000</v>
      </c>
      <c r="K278" s="199">
        <v>5000</v>
      </c>
      <c r="L278" s="199">
        <v>5000</v>
      </c>
      <c r="M278" s="199">
        <v>5000</v>
      </c>
      <c r="N278" s="199">
        <v>5000</v>
      </c>
      <c r="O278" s="199">
        <v>5000</v>
      </c>
      <c r="P278" s="199">
        <v>5000</v>
      </c>
      <c r="Q278" s="199">
        <v>5000</v>
      </c>
      <c r="R278" s="161"/>
      <c r="S278" s="199">
        <f>SUM(F278:R278)</f>
        <v>60000</v>
      </c>
      <c r="T278" s="161"/>
      <c r="U278" s="199">
        <v>5000</v>
      </c>
      <c r="V278" s="199">
        <v>5000</v>
      </c>
      <c r="W278" s="199">
        <v>5000</v>
      </c>
      <c r="X278" s="199">
        <v>5000</v>
      </c>
      <c r="Y278" s="199">
        <v>5000</v>
      </c>
      <c r="Z278" s="199">
        <v>5000</v>
      </c>
      <c r="AA278" s="199">
        <v>5000</v>
      </c>
      <c r="AB278" s="199">
        <v>5000</v>
      </c>
      <c r="AC278" s="199">
        <v>5000</v>
      </c>
      <c r="AD278" s="199">
        <v>5000</v>
      </c>
      <c r="AE278" s="199">
        <v>5000</v>
      </c>
      <c r="AF278" s="199">
        <v>5000</v>
      </c>
      <c r="AG278" s="161"/>
      <c r="AH278" s="199">
        <f>SUM(U278:AG278)</f>
        <v>60000</v>
      </c>
      <c r="AI278" s="17"/>
      <c r="AJ278" s="199">
        <v>5000</v>
      </c>
      <c r="AK278" s="199">
        <v>5000</v>
      </c>
      <c r="AL278" s="199">
        <v>5000</v>
      </c>
      <c r="AM278" s="199">
        <v>5000</v>
      </c>
      <c r="AN278" s="199">
        <v>5000</v>
      </c>
      <c r="AO278" s="199">
        <v>5000</v>
      </c>
      <c r="AP278" s="199">
        <v>5000</v>
      </c>
      <c r="AQ278" s="199">
        <v>5000</v>
      </c>
      <c r="AR278" s="199">
        <v>5000</v>
      </c>
      <c r="AS278" s="199">
        <v>5000</v>
      </c>
      <c r="AT278" s="199">
        <v>5000</v>
      </c>
      <c r="AU278" s="199">
        <v>5000</v>
      </c>
      <c r="AV278" s="161"/>
      <c r="AW278" s="199">
        <f>SUM(AJ278:AV278)</f>
        <v>60000</v>
      </c>
      <c r="AX278" s="17"/>
      <c r="AY278" s="199">
        <v>5000</v>
      </c>
      <c r="AZ278" s="199">
        <v>5000</v>
      </c>
      <c r="BA278" s="199">
        <v>5000</v>
      </c>
      <c r="BB278" s="199">
        <v>5000</v>
      </c>
      <c r="BC278" s="199">
        <v>5000</v>
      </c>
      <c r="BD278" s="199">
        <v>5000</v>
      </c>
      <c r="BE278" s="199">
        <v>5000</v>
      </c>
      <c r="BF278" s="199">
        <v>5000</v>
      </c>
      <c r="BG278" s="199">
        <v>5000</v>
      </c>
      <c r="BH278" s="199">
        <v>5000</v>
      </c>
      <c r="BI278" s="199">
        <v>5000</v>
      </c>
      <c r="BJ278" s="199">
        <v>5000</v>
      </c>
      <c r="BK278" s="161"/>
      <c r="BL278" s="199">
        <f>SUM(AY278:BK278)</f>
        <v>60000</v>
      </c>
      <c r="BM278" s="17"/>
      <c r="BN278" s="199">
        <v>5000</v>
      </c>
      <c r="BO278" s="199">
        <v>5000</v>
      </c>
      <c r="BP278" s="199">
        <v>5000</v>
      </c>
      <c r="BQ278" s="199">
        <v>5000</v>
      </c>
      <c r="BR278" s="199">
        <v>5000</v>
      </c>
      <c r="BS278" s="199">
        <v>5000</v>
      </c>
      <c r="BT278" s="199">
        <v>5000</v>
      </c>
      <c r="BU278" s="199">
        <v>5000</v>
      </c>
      <c r="BV278" s="199">
        <v>5000</v>
      </c>
      <c r="BW278" s="199">
        <v>5000</v>
      </c>
      <c r="BX278" s="199">
        <v>5000</v>
      </c>
      <c r="BY278" s="199">
        <v>5000</v>
      </c>
      <c r="BZ278" s="161"/>
      <c r="CA278" s="199">
        <f>SUM(BN278:BZ278)</f>
        <v>60000</v>
      </c>
      <c r="CB278" s="17"/>
      <c r="CC278" s="199">
        <v>5000</v>
      </c>
      <c r="CD278" s="199">
        <v>5000</v>
      </c>
      <c r="CE278" s="199">
        <v>5000</v>
      </c>
      <c r="CF278" s="199">
        <v>5000</v>
      </c>
      <c r="CG278" s="199">
        <v>5000</v>
      </c>
      <c r="CH278" s="199">
        <v>5000</v>
      </c>
      <c r="CI278" s="199">
        <v>5000</v>
      </c>
      <c r="CJ278" s="199">
        <v>5000</v>
      </c>
      <c r="CK278" s="199">
        <v>5000</v>
      </c>
      <c r="CL278" s="199">
        <v>5000</v>
      </c>
      <c r="CM278" s="199">
        <v>5000</v>
      </c>
      <c r="CN278" s="199">
        <v>5000</v>
      </c>
      <c r="CO278" s="161"/>
      <c r="CP278" s="199">
        <f>SUM(CC278:CO278)</f>
        <v>60000</v>
      </c>
      <c r="CQ278" s="17"/>
    </row>
    <row r="279" spans="1:95" s="8" customFormat="1" x14ac:dyDescent="0.35">
      <c r="C279" s="17"/>
      <c r="D279" s="17"/>
      <c r="F279" s="199"/>
      <c r="G279" s="199"/>
      <c r="H279" s="199"/>
      <c r="I279" s="199"/>
      <c r="J279" s="199"/>
      <c r="K279" s="199"/>
      <c r="L279" s="199"/>
      <c r="M279" s="199"/>
      <c r="N279" s="199"/>
      <c r="O279" s="199"/>
      <c r="P279" s="199"/>
      <c r="Q279" s="199"/>
      <c r="R279" s="161"/>
      <c r="S279" s="199"/>
      <c r="T279" s="161"/>
      <c r="U279" s="199"/>
      <c r="V279" s="199"/>
      <c r="W279" s="199"/>
      <c r="X279" s="199"/>
      <c r="Y279" s="199"/>
      <c r="Z279" s="199"/>
      <c r="AA279" s="199"/>
      <c r="AB279" s="199"/>
      <c r="AC279" s="199"/>
      <c r="AD279" s="199"/>
      <c r="AE279" s="199"/>
      <c r="AF279" s="199"/>
      <c r="AG279" s="161"/>
      <c r="AH279" s="199"/>
      <c r="AI279" s="17"/>
      <c r="AJ279" s="199"/>
      <c r="AK279" s="199"/>
      <c r="AL279" s="199"/>
      <c r="AM279" s="199"/>
      <c r="AN279" s="199"/>
      <c r="AO279" s="199"/>
      <c r="AP279" s="199"/>
      <c r="AQ279" s="199"/>
      <c r="AR279" s="199"/>
      <c r="AS279" s="199"/>
      <c r="AT279" s="199"/>
      <c r="AU279" s="199"/>
      <c r="AV279" s="161"/>
      <c r="AW279" s="199"/>
      <c r="AX279" s="17"/>
      <c r="AY279" s="199"/>
      <c r="AZ279" s="199"/>
      <c r="BA279" s="199"/>
      <c r="BB279" s="199"/>
      <c r="BC279" s="199"/>
      <c r="BD279" s="199"/>
      <c r="BE279" s="199"/>
      <c r="BF279" s="199"/>
      <c r="BG279" s="199"/>
      <c r="BH279" s="199"/>
      <c r="BI279" s="199"/>
      <c r="BJ279" s="199"/>
      <c r="BK279" s="161"/>
      <c r="BL279" s="199"/>
      <c r="BM279" s="17"/>
      <c r="BN279" s="199"/>
      <c r="BO279" s="199"/>
      <c r="BP279" s="199"/>
      <c r="BQ279" s="199"/>
      <c r="BR279" s="199"/>
      <c r="BS279" s="199"/>
      <c r="BT279" s="199"/>
      <c r="BU279" s="199"/>
      <c r="BV279" s="199"/>
      <c r="BW279" s="199"/>
      <c r="BX279" s="199"/>
      <c r="BY279" s="199"/>
      <c r="BZ279" s="161"/>
      <c r="CA279" s="199"/>
      <c r="CB279" s="17"/>
      <c r="CC279" s="199"/>
      <c r="CD279" s="199"/>
      <c r="CE279" s="199"/>
      <c r="CF279" s="199"/>
      <c r="CG279" s="199"/>
      <c r="CH279" s="199"/>
      <c r="CI279" s="199"/>
      <c r="CJ279" s="199"/>
      <c r="CK279" s="199"/>
      <c r="CL279" s="199"/>
      <c r="CM279" s="199"/>
      <c r="CN279" s="199"/>
      <c r="CO279" s="161"/>
      <c r="CP279" s="199"/>
      <c r="CQ279" s="17"/>
    </row>
    <row r="280" spans="1:95" s="11" customFormat="1" x14ac:dyDescent="0.35">
      <c r="A280" s="11" t="s">
        <v>91</v>
      </c>
      <c r="C280" s="120">
        <f>C278+C275</f>
        <v>1279906.25</v>
      </c>
      <c r="D280" s="120">
        <f>D278+D275</f>
        <v>1304906.25</v>
      </c>
      <c r="F280" s="200">
        <f>F278+F275</f>
        <v>44000</v>
      </c>
      <c r="G280" s="200">
        <f t="shared" ref="G280:S280" si="1834">G278+G275</f>
        <v>44000</v>
      </c>
      <c r="H280" s="200">
        <f t="shared" si="1834"/>
        <v>44000</v>
      </c>
      <c r="I280" s="200">
        <f t="shared" si="1834"/>
        <v>44000</v>
      </c>
      <c r="J280" s="200">
        <f t="shared" si="1834"/>
        <v>44000</v>
      </c>
      <c r="K280" s="200">
        <f t="shared" si="1834"/>
        <v>44000</v>
      </c>
      <c r="L280" s="200">
        <f t="shared" si="1834"/>
        <v>44000</v>
      </c>
      <c r="M280" s="200">
        <f t="shared" si="1834"/>
        <v>44000</v>
      </c>
      <c r="N280" s="200">
        <f t="shared" si="1834"/>
        <v>44000</v>
      </c>
      <c r="O280" s="200">
        <f t="shared" si="1834"/>
        <v>44000</v>
      </c>
      <c r="P280" s="200">
        <f t="shared" si="1834"/>
        <v>44000</v>
      </c>
      <c r="Q280" s="200">
        <f t="shared" si="1834"/>
        <v>44000</v>
      </c>
      <c r="R280" s="162"/>
      <c r="S280" s="200">
        <f t="shared" si="1834"/>
        <v>528000</v>
      </c>
      <c r="T280" s="162"/>
      <c r="U280" s="200">
        <f>U278+U275</f>
        <v>44000</v>
      </c>
      <c r="V280" s="200">
        <f t="shared" ref="V280:AF280" si="1835">V278+V275</f>
        <v>44000</v>
      </c>
      <c r="W280" s="200">
        <f t="shared" si="1835"/>
        <v>44000</v>
      </c>
      <c r="X280" s="200">
        <f t="shared" si="1835"/>
        <v>44000</v>
      </c>
      <c r="Y280" s="200">
        <f t="shared" si="1835"/>
        <v>44000</v>
      </c>
      <c r="Z280" s="200">
        <f t="shared" si="1835"/>
        <v>44000</v>
      </c>
      <c r="AA280" s="200">
        <f t="shared" si="1835"/>
        <v>44000</v>
      </c>
      <c r="AB280" s="200">
        <f t="shared" si="1835"/>
        <v>44000</v>
      </c>
      <c r="AC280" s="200">
        <f t="shared" si="1835"/>
        <v>44000</v>
      </c>
      <c r="AD280" s="200">
        <f t="shared" si="1835"/>
        <v>44000</v>
      </c>
      <c r="AE280" s="200">
        <f t="shared" si="1835"/>
        <v>44000</v>
      </c>
      <c r="AF280" s="200">
        <f t="shared" si="1835"/>
        <v>44000</v>
      </c>
      <c r="AG280" s="162"/>
      <c r="AH280" s="200">
        <f t="shared" ref="AH280" si="1836">AH278+AH275</f>
        <v>528000</v>
      </c>
      <c r="AI280" s="120"/>
      <c r="AJ280" s="200">
        <f>AJ278+AJ275</f>
        <v>44000</v>
      </c>
      <c r="AK280" s="200">
        <f t="shared" ref="AK280:AU280" si="1837">AK278+AK275</f>
        <v>44000</v>
      </c>
      <c r="AL280" s="200">
        <f t="shared" si="1837"/>
        <v>44000</v>
      </c>
      <c r="AM280" s="200">
        <f t="shared" si="1837"/>
        <v>44000</v>
      </c>
      <c r="AN280" s="200">
        <f t="shared" si="1837"/>
        <v>44000</v>
      </c>
      <c r="AO280" s="200">
        <f t="shared" si="1837"/>
        <v>44000</v>
      </c>
      <c r="AP280" s="200">
        <f t="shared" si="1837"/>
        <v>44000</v>
      </c>
      <c r="AQ280" s="200">
        <f t="shared" si="1837"/>
        <v>44000</v>
      </c>
      <c r="AR280" s="200">
        <f t="shared" si="1837"/>
        <v>44000</v>
      </c>
      <c r="AS280" s="200">
        <f t="shared" si="1837"/>
        <v>44000</v>
      </c>
      <c r="AT280" s="200">
        <f t="shared" si="1837"/>
        <v>44000</v>
      </c>
      <c r="AU280" s="200">
        <f t="shared" si="1837"/>
        <v>44000</v>
      </c>
      <c r="AV280" s="162"/>
      <c r="AW280" s="200">
        <f t="shared" ref="AW280" si="1838">AW278+AW275</f>
        <v>528000</v>
      </c>
      <c r="AX280" s="120"/>
      <c r="AY280" s="200">
        <f>AY278+AY275</f>
        <v>44000</v>
      </c>
      <c r="AZ280" s="200">
        <f t="shared" ref="AZ280:BJ280" si="1839">AZ278+AZ275</f>
        <v>44000</v>
      </c>
      <c r="BA280" s="200">
        <f t="shared" si="1839"/>
        <v>44000</v>
      </c>
      <c r="BB280" s="200">
        <f t="shared" si="1839"/>
        <v>44000</v>
      </c>
      <c r="BC280" s="200">
        <f t="shared" si="1839"/>
        <v>44000</v>
      </c>
      <c r="BD280" s="200">
        <f t="shared" si="1839"/>
        <v>44000</v>
      </c>
      <c r="BE280" s="200">
        <f t="shared" si="1839"/>
        <v>44000</v>
      </c>
      <c r="BF280" s="200">
        <f t="shared" si="1839"/>
        <v>44000</v>
      </c>
      <c r="BG280" s="200">
        <f t="shared" si="1839"/>
        <v>44000</v>
      </c>
      <c r="BH280" s="200">
        <f t="shared" si="1839"/>
        <v>44000</v>
      </c>
      <c r="BI280" s="200">
        <f t="shared" si="1839"/>
        <v>44000</v>
      </c>
      <c r="BJ280" s="200">
        <f t="shared" si="1839"/>
        <v>44000</v>
      </c>
      <c r="BK280" s="162"/>
      <c r="BL280" s="200">
        <f t="shared" ref="BL280" si="1840">BL278+BL275</f>
        <v>528000</v>
      </c>
      <c r="BM280" s="120"/>
      <c r="BN280" s="200">
        <f>BN278+BN275</f>
        <v>44000</v>
      </c>
      <c r="BO280" s="200">
        <f t="shared" ref="BO280:BY280" si="1841">BO278+BO275</f>
        <v>44000</v>
      </c>
      <c r="BP280" s="200">
        <f t="shared" si="1841"/>
        <v>44000</v>
      </c>
      <c r="BQ280" s="200">
        <f t="shared" si="1841"/>
        <v>44000</v>
      </c>
      <c r="BR280" s="200">
        <f t="shared" si="1841"/>
        <v>44000</v>
      </c>
      <c r="BS280" s="200">
        <f t="shared" si="1841"/>
        <v>44000</v>
      </c>
      <c r="BT280" s="200">
        <f t="shared" si="1841"/>
        <v>44000</v>
      </c>
      <c r="BU280" s="200">
        <f t="shared" si="1841"/>
        <v>44000</v>
      </c>
      <c r="BV280" s="200">
        <f t="shared" si="1841"/>
        <v>44000</v>
      </c>
      <c r="BW280" s="200">
        <f t="shared" si="1841"/>
        <v>44000</v>
      </c>
      <c r="BX280" s="200">
        <f t="shared" si="1841"/>
        <v>44000</v>
      </c>
      <c r="BY280" s="200">
        <f t="shared" si="1841"/>
        <v>44000</v>
      </c>
      <c r="BZ280" s="162"/>
      <c r="CA280" s="200">
        <f t="shared" ref="CA280" si="1842">CA278+CA275</f>
        <v>528000</v>
      </c>
      <c r="CB280" s="120"/>
      <c r="CC280" s="200">
        <f>CC278+CC275</f>
        <v>44000</v>
      </c>
      <c r="CD280" s="200">
        <f t="shared" ref="CD280:CN280" si="1843">CD278+CD275</f>
        <v>44000</v>
      </c>
      <c r="CE280" s="200">
        <f t="shared" si="1843"/>
        <v>44000</v>
      </c>
      <c r="CF280" s="200">
        <f t="shared" si="1843"/>
        <v>44000</v>
      </c>
      <c r="CG280" s="200">
        <f t="shared" si="1843"/>
        <v>44000</v>
      </c>
      <c r="CH280" s="200">
        <f t="shared" si="1843"/>
        <v>44000</v>
      </c>
      <c r="CI280" s="200">
        <f t="shared" si="1843"/>
        <v>44000</v>
      </c>
      <c r="CJ280" s="200">
        <f t="shared" si="1843"/>
        <v>44000</v>
      </c>
      <c r="CK280" s="200">
        <f t="shared" si="1843"/>
        <v>44000</v>
      </c>
      <c r="CL280" s="200">
        <f t="shared" si="1843"/>
        <v>44000</v>
      </c>
      <c r="CM280" s="200">
        <f t="shared" si="1843"/>
        <v>44000</v>
      </c>
      <c r="CN280" s="200">
        <f t="shared" si="1843"/>
        <v>44000</v>
      </c>
      <c r="CO280" s="162"/>
      <c r="CP280" s="200">
        <f t="shared" ref="CP280" si="1844">CP278+CP275</f>
        <v>528000</v>
      </c>
      <c r="CQ280" s="120"/>
    </row>
    <row r="281" spans="1:95" s="8" customFormat="1" x14ac:dyDescent="0.35">
      <c r="C281" s="17"/>
      <c r="D281" s="17"/>
      <c r="F281" s="199"/>
      <c r="G281" s="199"/>
      <c r="H281" s="199"/>
      <c r="I281" s="199"/>
      <c r="J281" s="199"/>
      <c r="K281" s="199"/>
      <c r="L281" s="199"/>
      <c r="M281" s="199"/>
      <c r="N281" s="199"/>
      <c r="O281" s="199"/>
      <c r="P281" s="199"/>
      <c r="Q281" s="199"/>
      <c r="R281" s="161"/>
      <c r="S281" s="199"/>
      <c r="T281" s="161"/>
      <c r="U281" s="199"/>
      <c r="V281" s="199"/>
      <c r="W281" s="199"/>
      <c r="X281" s="199"/>
      <c r="Y281" s="199"/>
      <c r="Z281" s="199"/>
      <c r="AA281" s="199"/>
      <c r="AB281" s="199"/>
      <c r="AC281" s="199"/>
      <c r="AD281" s="199"/>
      <c r="AE281" s="199"/>
      <c r="AF281" s="199"/>
      <c r="AG281" s="161"/>
      <c r="AH281" s="199"/>
      <c r="AI281" s="17"/>
      <c r="AJ281" s="199"/>
      <c r="AK281" s="199"/>
      <c r="AL281" s="199"/>
      <c r="AM281" s="199"/>
      <c r="AN281" s="199"/>
      <c r="AO281" s="199"/>
      <c r="AP281" s="199"/>
      <c r="AQ281" s="199"/>
      <c r="AR281" s="199"/>
      <c r="AS281" s="199"/>
      <c r="AT281" s="199"/>
      <c r="AU281" s="199"/>
      <c r="AV281" s="161"/>
      <c r="AW281" s="199"/>
      <c r="AX281" s="17"/>
      <c r="AY281" s="199"/>
      <c r="AZ281" s="199"/>
      <c r="BA281" s="199"/>
      <c r="BB281" s="199"/>
      <c r="BC281" s="199"/>
      <c r="BD281" s="199"/>
      <c r="BE281" s="199"/>
      <c r="BF281" s="199"/>
      <c r="BG281" s="199"/>
      <c r="BH281" s="199"/>
      <c r="BI281" s="199"/>
      <c r="BJ281" s="199"/>
      <c r="BK281" s="161"/>
      <c r="BL281" s="199"/>
      <c r="BM281" s="17"/>
      <c r="BN281" s="199"/>
      <c r="BO281" s="199"/>
      <c r="BP281" s="199"/>
      <c r="BQ281" s="199"/>
      <c r="BR281" s="199"/>
      <c r="BS281" s="199"/>
      <c r="BT281" s="199"/>
      <c r="BU281" s="199"/>
      <c r="BV281" s="199"/>
      <c r="BW281" s="199"/>
      <c r="BX281" s="199"/>
      <c r="BY281" s="199"/>
      <c r="BZ281" s="161"/>
      <c r="CA281" s="199"/>
      <c r="CB281" s="17"/>
      <c r="CC281" s="199"/>
      <c r="CD281" s="199"/>
      <c r="CE281" s="199"/>
      <c r="CF281" s="199"/>
      <c r="CG281" s="199"/>
      <c r="CH281" s="199"/>
      <c r="CI281" s="199"/>
      <c r="CJ281" s="199"/>
      <c r="CK281" s="199"/>
      <c r="CL281" s="199"/>
      <c r="CM281" s="199"/>
      <c r="CN281" s="199"/>
      <c r="CO281" s="161"/>
      <c r="CP281" s="199"/>
      <c r="CQ281" s="17"/>
    </row>
    <row r="282" spans="1:95" s="8" customFormat="1" x14ac:dyDescent="0.35">
      <c r="C282" s="17"/>
      <c r="D282" s="17"/>
      <c r="F282" s="199"/>
      <c r="G282" s="199"/>
      <c r="H282" s="199"/>
      <c r="I282" s="199"/>
      <c r="J282" s="199"/>
      <c r="K282" s="199"/>
      <c r="L282" s="199"/>
      <c r="M282" s="199"/>
      <c r="N282" s="199"/>
      <c r="O282" s="199"/>
      <c r="P282" s="199"/>
      <c r="Q282" s="199"/>
      <c r="R282" s="161"/>
      <c r="S282" s="199"/>
      <c r="T282" s="161"/>
      <c r="U282" s="199"/>
      <c r="V282" s="199"/>
      <c r="W282" s="199"/>
      <c r="X282" s="199"/>
      <c r="Y282" s="199"/>
      <c r="Z282" s="199"/>
      <c r="AA282" s="199"/>
      <c r="AB282" s="199"/>
      <c r="AC282" s="199"/>
      <c r="AD282" s="199"/>
      <c r="AE282" s="199"/>
      <c r="AF282" s="199"/>
      <c r="AG282" s="161"/>
      <c r="AH282" s="199"/>
      <c r="AI282" s="17"/>
      <c r="AJ282" s="199"/>
      <c r="AK282" s="199"/>
      <c r="AL282" s="199"/>
      <c r="AM282" s="199"/>
      <c r="AN282" s="199"/>
      <c r="AO282" s="199"/>
      <c r="AP282" s="199"/>
      <c r="AQ282" s="199"/>
      <c r="AR282" s="199"/>
      <c r="AS282" s="199"/>
      <c r="AT282" s="199"/>
      <c r="AU282" s="199"/>
      <c r="AV282" s="161"/>
      <c r="AW282" s="199"/>
      <c r="AX282" s="17"/>
      <c r="AY282" s="199"/>
      <c r="AZ282" s="199"/>
      <c r="BA282" s="199"/>
      <c r="BB282" s="199"/>
      <c r="BC282" s="199"/>
      <c r="BD282" s="199"/>
      <c r="BE282" s="199"/>
      <c r="BF282" s="199"/>
      <c r="BG282" s="199"/>
      <c r="BH282" s="199"/>
      <c r="BI282" s="199"/>
      <c r="BJ282" s="199"/>
      <c r="BK282" s="161"/>
      <c r="BL282" s="199"/>
      <c r="BM282" s="17"/>
      <c r="BN282" s="199"/>
      <c r="BO282" s="199"/>
      <c r="BP282" s="199"/>
      <c r="BQ282" s="199"/>
      <c r="BR282" s="199"/>
      <c r="BS282" s="199"/>
      <c r="BT282" s="199"/>
      <c r="BU282" s="199"/>
      <c r="BV282" s="199"/>
      <c r="BW282" s="199"/>
      <c r="BX282" s="199"/>
      <c r="BY282" s="199"/>
      <c r="BZ282" s="161"/>
      <c r="CA282" s="199"/>
      <c r="CB282" s="17"/>
      <c r="CC282" s="199"/>
      <c r="CD282" s="199"/>
      <c r="CE282" s="199"/>
      <c r="CF282" s="199"/>
      <c r="CG282" s="199"/>
      <c r="CH282" s="199"/>
      <c r="CI282" s="199"/>
      <c r="CJ282" s="199"/>
      <c r="CK282" s="199"/>
      <c r="CL282" s="199"/>
      <c r="CM282" s="199"/>
      <c r="CN282" s="199"/>
      <c r="CO282" s="161"/>
      <c r="CP282" s="199"/>
      <c r="CQ282" s="17"/>
    </row>
    <row r="283" spans="1:95" s="15" customFormat="1" thickBot="1" x14ac:dyDescent="0.35">
      <c r="A283" s="15" t="s">
        <v>52</v>
      </c>
      <c r="C283" s="79">
        <f>C280</f>
        <v>1279906.25</v>
      </c>
      <c r="D283" s="79">
        <f>D280</f>
        <v>1304906.25</v>
      </c>
      <c r="F283" s="171">
        <f>F280</f>
        <v>44000</v>
      </c>
      <c r="G283" s="171">
        <f t="shared" ref="G283:Q283" si="1845">G280</f>
        <v>44000</v>
      </c>
      <c r="H283" s="171">
        <f t="shared" si="1845"/>
        <v>44000</v>
      </c>
      <c r="I283" s="171">
        <f t="shared" si="1845"/>
        <v>44000</v>
      </c>
      <c r="J283" s="171">
        <f t="shared" si="1845"/>
        <v>44000</v>
      </c>
      <c r="K283" s="171">
        <f t="shared" si="1845"/>
        <v>44000</v>
      </c>
      <c r="L283" s="171">
        <f t="shared" si="1845"/>
        <v>44000</v>
      </c>
      <c r="M283" s="171">
        <f t="shared" si="1845"/>
        <v>44000</v>
      </c>
      <c r="N283" s="171">
        <f t="shared" si="1845"/>
        <v>44000</v>
      </c>
      <c r="O283" s="171">
        <f t="shared" si="1845"/>
        <v>44000</v>
      </c>
      <c r="P283" s="171">
        <f t="shared" si="1845"/>
        <v>44000</v>
      </c>
      <c r="Q283" s="171">
        <f t="shared" si="1845"/>
        <v>44000</v>
      </c>
      <c r="R283" s="171"/>
      <c r="S283" s="171">
        <f>SUM(F283:R283)</f>
        <v>528000</v>
      </c>
      <c r="T283" s="171"/>
      <c r="U283" s="171">
        <f>U280</f>
        <v>44000</v>
      </c>
      <c r="V283" s="171">
        <f t="shared" ref="V283:AF283" si="1846">V280</f>
        <v>44000</v>
      </c>
      <c r="W283" s="171">
        <f t="shared" si="1846"/>
        <v>44000</v>
      </c>
      <c r="X283" s="171">
        <f t="shared" si="1846"/>
        <v>44000</v>
      </c>
      <c r="Y283" s="171">
        <f t="shared" si="1846"/>
        <v>44000</v>
      </c>
      <c r="Z283" s="171">
        <f t="shared" si="1846"/>
        <v>44000</v>
      </c>
      <c r="AA283" s="171">
        <f t="shared" si="1846"/>
        <v>44000</v>
      </c>
      <c r="AB283" s="171">
        <f t="shared" si="1846"/>
        <v>44000</v>
      </c>
      <c r="AC283" s="171">
        <f t="shared" si="1846"/>
        <v>44000</v>
      </c>
      <c r="AD283" s="171">
        <f t="shared" si="1846"/>
        <v>44000</v>
      </c>
      <c r="AE283" s="171">
        <f t="shared" si="1846"/>
        <v>44000</v>
      </c>
      <c r="AF283" s="171">
        <f t="shared" si="1846"/>
        <v>44000</v>
      </c>
      <c r="AG283" s="171"/>
      <c r="AH283" s="171">
        <f>SUM(U283:AG283)</f>
        <v>528000</v>
      </c>
      <c r="AI283" s="79"/>
      <c r="AJ283" s="171">
        <f>AJ280</f>
        <v>44000</v>
      </c>
      <c r="AK283" s="171">
        <f t="shared" ref="AK283:AU283" si="1847">AK280</f>
        <v>44000</v>
      </c>
      <c r="AL283" s="171">
        <f t="shared" si="1847"/>
        <v>44000</v>
      </c>
      <c r="AM283" s="171">
        <f t="shared" si="1847"/>
        <v>44000</v>
      </c>
      <c r="AN283" s="171">
        <f t="shared" si="1847"/>
        <v>44000</v>
      </c>
      <c r="AO283" s="171">
        <f t="shared" si="1847"/>
        <v>44000</v>
      </c>
      <c r="AP283" s="171">
        <f t="shared" si="1847"/>
        <v>44000</v>
      </c>
      <c r="AQ283" s="171">
        <f t="shared" si="1847"/>
        <v>44000</v>
      </c>
      <c r="AR283" s="171">
        <f t="shared" si="1847"/>
        <v>44000</v>
      </c>
      <c r="AS283" s="171">
        <f t="shared" si="1847"/>
        <v>44000</v>
      </c>
      <c r="AT283" s="171">
        <f t="shared" si="1847"/>
        <v>44000</v>
      </c>
      <c r="AU283" s="171">
        <f t="shared" si="1847"/>
        <v>44000</v>
      </c>
      <c r="AV283" s="171"/>
      <c r="AW283" s="171">
        <f>SUM(AJ283:AV283)</f>
        <v>528000</v>
      </c>
      <c r="AX283" s="79"/>
      <c r="AY283" s="171">
        <f>AY280</f>
        <v>44000</v>
      </c>
      <c r="AZ283" s="171">
        <f t="shared" ref="AZ283:BJ283" si="1848">AZ280</f>
        <v>44000</v>
      </c>
      <c r="BA283" s="171">
        <f t="shared" si="1848"/>
        <v>44000</v>
      </c>
      <c r="BB283" s="171">
        <f t="shared" si="1848"/>
        <v>44000</v>
      </c>
      <c r="BC283" s="171">
        <f t="shared" si="1848"/>
        <v>44000</v>
      </c>
      <c r="BD283" s="171">
        <f t="shared" si="1848"/>
        <v>44000</v>
      </c>
      <c r="BE283" s="171">
        <f t="shared" si="1848"/>
        <v>44000</v>
      </c>
      <c r="BF283" s="171">
        <f t="shared" si="1848"/>
        <v>44000</v>
      </c>
      <c r="BG283" s="171">
        <f t="shared" si="1848"/>
        <v>44000</v>
      </c>
      <c r="BH283" s="171">
        <f t="shared" si="1848"/>
        <v>44000</v>
      </c>
      <c r="BI283" s="171">
        <f t="shared" si="1848"/>
        <v>44000</v>
      </c>
      <c r="BJ283" s="171">
        <f t="shared" si="1848"/>
        <v>44000</v>
      </c>
      <c r="BK283" s="171"/>
      <c r="BL283" s="171">
        <f>SUM(AY283:BK283)</f>
        <v>528000</v>
      </c>
      <c r="BM283" s="79"/>
      <c r="BN283" s="171">
        <f>BN280</f>
        <v>44000</v>
      </c>
      <c r="BO283" s="171">
        <f t="shared" ref="BO283:BY283" si="1849">BO280</f>
        <v>44000</v>
      </c>
      <c r="BP283" s="171">
        <f t="shared" si="1849"/>
        <v>44000</v>
      </c>
      <c r="BQ283" s="171">
        <f t="shared" si="1849"/>
        <v>44000</v>
      </c>
      <c r="BR283" s="171">
        <f t="shared" si="1849"/>
        <v>44000</v>
      </c>
      <c r="BS283" s="171">
        <f t="shared" si="1849"/>
        <v>44000</v>
      </c>
      <c r="BT283" s="171">
        <f t="shared" si="1849"/>
        <v>44000</v>
      </c>
      <c r="BU283" s="171">
        <f t="shared" si="1849"/>
        <v>44000</v>
      </c>
      <c r="BV283" s="171">
        <f t="shared" si="1849"/>
        <v>44000</v>
      </c>
      <c r="BW283" s="171">
        <f t="shared" si="1849"/>
        <v>44000</v>
      </c>
      <c r="BX283" s="171">
        <f t="shared" si="1849"/>
        <v>44000</v>
      </c>
      <c r="BY283" s="171">
        <f t="shared" si="1849"/>
        <v>44000</v>
      </c>
      <c r="BZ283" s="171"/>
      <c r="CA283" s="171">
        <f>SUM(BN283:BZ283)</f>
        <v>528000</v>
      </c>
      <c r="CB283" s="79"/>
      <c r="CC283" s="171">
        <f>CC280</f>
        <v>44000</v>
      </c>
      <c r="CD283" s="171">
        <f t="shared" ref="CD283:CN283" si="1850">CD280</f>
        <v>44000</v>
      </c>
      <c r="CE283" s="171">
        <f t="shared" si="1850"/>
        <v>44000</v>
      </c>
      <c r="CF283" s="171">
        <f t="shared" si="1850"/>
        <v>44000</v>
      </c>
      <c r="CG283" s="171">
        <f t="shared" si="1850"/>
        <v>44000</v>
      </c>
      <c r="CH283" s="171">
        <f t="shared" si="1850"/>
        <v>44000</v>
      </c>
      <c r="CI283" s="171">
        <f t="shared" si="1850"/>
        <v>44000</v>
      </c>
      <c r="CJ283" s="171">
        <f t="shared" si="1850"/>
        <v>44000</v>
      </c>
      <c r="CK283" s="171">
        <f t="shared" si="1850"/>
        <v>44000</v>
      </c>
      <c r="CL283" s="171">
        <f t="shared" si="1850"/>
        <v>44000</v>
      </c>
      <c r="CM283" s="171">
        <f t="shared" si="1850"/>
        <v>44000</v>
      </c>
      <c r="CN283" s="171">
        <f t="shared" si="1850"/>
        <v>44000</v>
      </c>
      <c r="CO283" s="171"/>
      <c r="CP283" s="171">
        <f>SUM(CC283:CO283)</f>
        <v>528000</v>
      </c>
      <c r="CQ283" s="79"/>
    </row>
    <row r="284" spans="1:95" s="9" customFormat="1" ht="15" x14ac:dyDescent="0.3">
      <c r="C284" s="203"/>
      <c r="D284" s="203"/>
      <c r="F284" s="201"/>
      <c r="G284" s="201"/>
      <c r="H284" s="201"/>
      <c r="I284" s="201"/>
      <c r="J284" s="201"/>
      <c r="K284" s="201"/>
      <c r="L284" s="201"/>
      <c r="M284" s="201"/>
      <c r="N284" s="201"/>
      <c r="O284" s="201"/>
      <c r="P284" s="201"/>
      <c r="Q284" s="201"/>
      <c r="R284" s="202"/>
      <c r="S284" s="201"/>
      <c r="T284" s="202"/>
      <c r="U284" s="201"/>
      <c r="V284" s="201"/>
      <c r="W284" s="201"/>
      <c r="X284" s="201"/>
      <c r="Y284" s="201"/>
      <c r="Z284" s="201"/>
      <c r="AA284" s="201"/>
      <c r="AB284" s="201"/>
      <c r="AC284" s="201"/>
      <c r="AD284" s="201"/>
      <c r="AE284" s="201"/>
      <c r="AF284" s="201"/>
      <c r="AG284" s="202"/>
      <c r="AH284" s="201"/>
      <c r="AI284" s="203"/>
      <c r="AJ284" s="201"/>
      <c r="AK284" s="201"/>
      <c r="AL284" s="201"/>
      <c r="AM284" s="201"/>
      <c r="AN284" s="201"/>
      <c r="AO284" s="201"/>
      <c r="AP284" s="201"/>
      <c r="AQ284" s="201"/>
      <c r="AR284" s="201"/>
      <c r="AS284" s="201"/>
      <c r="AT284" s="201"/>
      <c r="AU284" s="201"/>
      <c r="AV284" s="202"/>
      <c r="AW284" s="201"/>
      <c r="AX284" s="203"/>
      <c r="AY284" s="201"/>
      <c r="AZ284" s="201"/>
      <c r="BA284" s="201"/>
      <c r="BB284" s="201"/>
      <c r="BC284" s="201"/>
      <c r="BD284" s="201"/>
      <c r="BE284" s="201"/>
      <c r="BF284" s="201"/>
      <c r="BG284" s="201"/>
      <c r="BH284" s="201"/>
      <c r="BI284" s="201"/>
      <c r="BJ284" s="201"/>
      <c r="BK284" s="202"/>
      <c r="BL284" s="201"/>
      <c r="BM284" s="203"/>
      <c r="BN284" s="201"/>
      <c r="BO284" s="201"/>
      <c r="BP284" s="201"/>
      <c r="BQ284" s="201"/>
      <c r="BR284" s="201"/>
      <c r="BS284" s="201"/>
      <c r="BT284" s="201"/>
      <c r="BU284" s="201"/>
      <c r="BV284" s="201"/>
      <c r="BW284" s="201"/>
      <c r="BX284" s="201"/>
      <c r="BY284" s="201"/>
      <c r="BZ284" s="202"/>
      <c r="CA284" s="201"/>
      <c r="CB284" s="203"/>
      <c r="CC284" s="201"/>
      <c r="CD284" s="201"/>
      <c r="CE284" s="201"/>
      <c r="CF284" s="201"/>
      <c r="CG284" s="201"/>
      <c r="CH284" s="201"/>
      <c r="CI284" s="201"/>
      <c r="CJ284" s="201"/>
      <c r="CK284" s="201"/>
      <c r="CL284" s="201"/>
      <c r="CM284" s="201"/>
      <c r="CN284" s="201"/>
      <c r="CO284" s="202"/>
      <c r="CP284" s="201"/>
      <c r="CQ284" s="203"/>
    </row>
    <row r="285" spans="1:95" s="10" customFormat="1" x14ac:dyDescent="0.35">
      <c r="A285" s="10" t="s">
        <v>100</v>
      </c>
      <c r="C285" s="173">
        <f>C283/C$251</f>
        <v>6.3995312499999998E-2</v>
      </c>
      <c r="D285" s="173">
        <f>D283/D$251</f>
        <v>7.2494791666666669E-2</v>
      </c>
      <c r="F285" s="173">
        <f>F283/F$251</f>
        <v>5.2287581699346407E-2</v>
      </c>
      <c r="G285" s="173">
        <f t="shared" ref="G285:S285" si="1851">G283/G$251</f>
        <v>2.4691358024691357E-2</v>
      </c>
      <c r="H285" s="173">
        <f t="shared" si="1851"/>
        <v>3.0651340996168581E-2</v>
      </c>
      <c r="I285" s="173">
        <f t="shared" si="1851"/>
        <v>2.6936026936026935E-2</v>
      </c>
      <c r="J285" s="173">
        <f t="shared" si="1851"/>
        <v>1.932367149758454E-2</v>
      </c>
      <c r="K285" s="173">
        <f t="shared" si="1851"/>
        <v>1.932367149758454E-2</v>
      </c>
      <c r="L285" s="173">
        <f t="shared" si="1851"/>
        <v>2.1164021164021163E-2</v>
      </c>
      <c r="M285" s="173">
        <f t="shared" si="1851"/>
        <v>2.7777777777777776E-2</v>
      </c>
      <c r="N285" s="173">
        <f t="shared" si="1851"/>
        <v>2.7777777777777776E-2</v>
      </c>
      <c r="O285" s="173">
        <f t="shared" si="1851"/>
        <v>2.7777777777777776E-2</v>
      </c>
      <c r="P285" s="173">
        <f t="shared" si="1851"/>
        <v>4.4444444444444446E-2</v>
      </c>
      <c r="Q285" s="173">
        <f t="shared" si="1851"/>
        <v>5.387205387205387E-2</v>
      </c>
      <c r="R285" s="188"/>
      <c r="S285" s="173">
        <f t="shared" si="1851"/>
        <v>2.7959807776321538E-2</v>
      </c>
      <c r="T285" s="188"/>
      <c r="U285" s="173">
        <f>U283/U$251</f>
        <v>4.7974296340309412E-2</v>
      </c>
      <c r="V285" s="173">
        <f t="shared" ref="V285:AF285" si="1852">V283/V$251</f>
        <v>2.2654528827368334E-2</v>
      </c>
      <c r="W285" s="173">
        <f t="shared" si="1852"/>
        <v>2.8122863371905515E-2</v>
      </c>
      <c r="X285" s="173">
        <f t="shared" si="1852"/>
        <v>2.4714031448038177E-2</v>
      </c>
      <c r="Y285" s="173">
        <f t="shared" si="1852"/>
        <v>1.7729631256201302E-2</v>
      </c>
      <c r="Z285" s="173">
        <f t="shared" si="1852"/>
        <v>1.7729631256201302E-2</v>
      </c>
      <c r="AA285" s="173">
        <f t="shared" si="1852"/>
        <v>1.9418167566315713E-2</v>
      </c>
      <c r="AB285" s="173">
        <f t="shared" si="1852"/>
        <v>2.548634493078937E-2</v>
      </c>
      <c r="AC285" s="173">
        <f t="shared" si="1852"/>
        <v>2.548634493078937E-2</v>
      </c>
      <c r="AD285" s="173">
        <f t="shared" si="1852"/>
        <v>2.548634493078937E-2</v>
      </c>
      <c r="AE285" s="173">
        <f t="shared" si="1852"/>
        <v>4.0778151889262995E-2</v>
      </c>
      <c r="AF285" s="173">
        <f t="shared" si="1852"/>
        <v>4.9428062896076354E-2</v>
      </c>
      <c r="AG285" s="188"/>
      <c r="AH285" s="173">
        <f t="shared" ref="AH285" si="1853">AH283/AH$251</f>
        <v>2.5653358986692316E-2</v>
      </c>
      <c r="AI285" s="198"/>
      <c r="AJ285" s="173">
        <f>AJ283/AJ$251</f>
        <v>4.5689806038389909E-2</v>
      </c>
      <c r="AK285" s="173">
        <f t="shared" ref="AK285:AU285" si="1854">AK283/AK$251</f>
        <v>2.1575741740350794E-2</v>
      </c>
      <c r="AL285" s="173">
        <f t="shared" si="1854"/>
        <v>2.6783679401814781E-2</v>
      </c>
      <c r="AM285" s="173">
        <f t="shared" si="1854"/>
        <v>2.3537172807655406E-2</v>
      </c>
      <c r="AN285" s="173">
        <f t="shared" si="1854"/>
        <v>1.6885363101144094E-2</v>
      </c>
      <c r="AO285" s="173">
        <f t="shared" si="1854"/>
        <v>1.6885363101144094E-2</v>
      </c>
      <c r="AP285" s="173">
        <f t="shared" si="1854"/>
        <v>1.8493492920300676E-2</v>
      </c>
      <c r="AQ285" s="173">
        <f t="shared" si="1854"/>
        <v>2.4272709457894635E-2</v>
      </c>
      <c r="AR285" s="173">
        <f t="shared" si="1854"/>
        <v>2.4272709457894635E-2</v>
      </c>
      <c r="AS285" s="173">
        <f t="shared" si="1854"/>
        <v>2.4272709457894635E-2</v>
      </c>
      <c r="AT285" s="173">
        <f t="shared" si="1854"/>
        <v>3.8836335132631426E-2</v>
      </c>
      <c r="AU285" s="173">
        <f t="shared" si="1854"/>
        <v>4.7074345615310813E-2</v>
      </c>
      <c r="AV285" s="188"/>
      <c r="AW285" s="173">
        <f t="shared" ref="AW285" si="1855">AW283/AW$251</f>
        <v>2.4431770463516491E-2</v>
      </c>
      <c r="AX285" s="198"/>
      <c r="AY285" s="173">
        <f>AY283/AY$251</f>
        <v>4.3514100988942768E-2</v>
      </c>
      <c r="AZ285" s="173">
        <f t="shared" ref="AZ285:BJ285" si="1856">AZ283/AZ$251</f>
        <v>2.0548325467000757E-2</v>
      </c>
      <c r="BA285" s="173">
        <f t="shared" si="1856"/>
        <v>2.5508266096966454E-2</v>
      </c>
      <c r="BB285" s="173">
        <f t="shared" si="1856"/>
        <v>2.2416355054909909E-2</v>
      </c>
      <c r="BC285" s="173">
        <f t="shared" si="1856"/>
        <v>1.6081298191565806E-2</v>
      </c>
      <c r="BD285" s="173">
        <f t="shared" si="1856"/>
        <v>1.6081298191565806E-2</v>
      </c>
      <c r="BE285" s="173">
        <f t="shared" si="1856"/>
        <v>1.7612850400286355E-2</v>
      </c>
      <c r="BF285" s="173">
        <f t="shared" si="1856"/>
        <v>2.3116866150375847E-2</v>
      </c>
      <c r="BG285" s="173">
        <f t="shared" si="1856"/>
        <v>2.3116866150375847E-2</v>
      </c>
      <c r="BH285" s="173">
        <f t="shared" si="1856"/>
        <v>2.3116866150375847E-2</v>
      </c>
      <c r="BI285" s="173">
        <f t="shared" si="1856"/>
        <v>3.6986985840601352E-2</v>
      </c>
      <c r="BJ285" s="173">
        <f t="shared" si="1856"/>
        <v>4.4832710109819818E-2</v>
      </c>
      <c r="BK285" s="188"/>
      <c r="BL285" s="173">
        <f t="shared" ref="BL285" si="1857">BL283/BL$251</f>
        <v>2.3268352822396657E-2</v>
      </c>
      <c r="BM285" s="198"/>
      <c r="BN285" s="173">
        <f>BN283/BN$251</f>
        <v>4.144200094185025E-2</v>
      </c>
      <c r="BO285" s="173">
        <f t="shared" ref="BO285:BY285" si="1858">BO283/BO$251</f>
        <v>1.9569833778095957E-2</v>
      </c>
      <c r="BP285" s="173">
        <f t="shared" si="1858"/>
        <v>2.4293586759015672E-2</v>
      </c>
      <c r="BQ285" s="173">
        <f t="shared" si="1858"/>
        <v>2.1348909576104674E-2</v>
      </c>
      <c r="BR285" s="173">
        <f t="shared" si="1858"/>
        <v>1.5315522087205527E-2</v>
      </c>
      <c r="BS285" s="173">
        <f t="shared" si="1858"/>
        <v>1.5315522087205527E-2</v>
      </c>
      <c r="BT285" s="173">
        <f t="shared" si="1858"/>
        <v>1.6774143238367959E-2</v>
      </c>
      <c r="BU285" s="173">
        <f t="shared" si="1858"/>
        <v>2.2016063000357945E-2</v>
      </c>
      <c r="BV285" s="173">
        <f t="shared" si="1858"/>
        <v>2.2016063000357945E-2</v>
      </c>
      <c r="BW285" s="173">
        <f t="shared" si="1858"/>
        <v>2.2016063000357945E-2</v>
      </c>
      <c r="BX285" s="173">
        <f t="shared" si="1858"/>
        <v>3.5225700800572711E-2</v>
      </c>
      <c r="BY285" s="173">
        <f t="shared" si="1858"/>
        <v>4.2697819152209347E-2</v>
      </c>
      <c r="BZ285" s="188"/>
      <c r="CA285" s="173">
        <f t="shared" ref="CA285" si="1859">CA283/CA$251</f>
        <v>2.2160336021330149E-2</v>
      </c>
      <c r="CB285" s="198"/>
      <c r="CC285" s="173">
        <f>CC283/CC$251</f>
        <v>3.9468572325571674E-2</v>
      </c>
      <c r="CD285" s="173">
        <f t="shared" ref="CD285:CN285" si="1860">CD283/CD$251</f>
        <v>1.8637936931519956E-2</v>
      </c>
      <c r="CE285" s="173">
        <f t="shared" si="1860"/>
        <v>2.3136749294300638E-2</v>
      </c>
      <c r="CF285" s="173">
        <f t="shared" si="1860"/>
        <v>2.0332294834385402E-2</v>
      </c>
      <c r="CG285" s="173">
        <f t="shared" si="1860"/>
        <v>1.4586211511624311E-2</v>
      </c>
      <c r="CH285" s="173">
        <f t="shared" si="1860"/>
        <v>1.4586211511624311E-2</v>
      </c>
      <c r="CI285" s="173">
        <f t="shared" si="1860"/>
        <v>1.5975374512731386E-2</v>
      </c>
      <c r="CJ285" s="173">
        <f t="shared" si="1860"/>
        <v>2.0967679047959951E-2</v>
      </c>
      <c r="CK285" s="173">
        <f t="shared" si="1860"/>
        <v>2.0967679047959951E-2</v>
      </c>
      <c r="CL285" s="173">
        <f t="shared" si="1860"/>
        <v>2.0967679047959951E-2</v>
      </c>
      <c r="CM285" s="173">
        <f t="shared" si="1860"/>
        <v>3.3548286476735918E-2</v>
      </c>
      <c r="CN285" s="173">
        <f t="shared" si="1860"/>
        <v>4.0664589668770804E-2</v>
      </c>
      <c r="CO285" s="188"/>
      <c r="CP285" s="173">
        <f t="shared" ref="CP285" si="1861">CP283/CP$251</f>
        <v>2.1105081925076333E-2</v>
      </c>
      <c r="CQ285" s="198"/>
    </row>
    <row r="286" spans="1:95" s="10" customFormat="1" x14ac:dyDescent="0.35">
      <c r="C286" s="97"/>
      <c r="D286" s="97"/>
      <c r="F286" s="173"/>
      <c r="G286" s="173"/>
      <c r="H286" s="173"/>
      <c r="I286" s="173"/>
      <c r="J286" s="173"/>
      <c r="K286" s="173"/>
      <c r="L286" s="173"/>
      <c r="M286" s="173"/>
      <c r="N286" s="173"/>
      <c r="O286" s="173"/>
      <c r="P286" s="173"/>
      <c r="Q286" s="173"/>
      <c r="R286" s="188"/>
      <c r="S286" s="173"/>
      <c r="T286" s="188"/>
      <c r="U286" s="173"/>
      <c r="V286" s="173"/>
      <c r="W286" s="173"/>
      <c r="X286" s="173"/>
      <c r="Y286" s="173"/>
      <c r="Z286" s="173"/>
      <c r="AA286" s="173"/>
      <c r="AB286" s="173"/>
      <c r="AC286" s="173"/>
      <c r="AD286" s="173"/>
      <c r="AE286" s="173"/>
      <c r="AF286" s="173"/>
      <c r="AG286" s="188"/>
      <c r="AH286" s="173"/>
      <c r="AI286" s="198"/>
      <c r="AJ286" s="173"/>
      <c r="AK286" s="173"/>
      <c r="AL286" s="173"/>
      <c r="AM286" s="173"/>
      <c r="AN286" s="173"/>
      <c r="AO286" s="173"/>
      <c r="AP286" s="173"/>
      <c r="AQ286" s="173"/>
      <c r="AR286" s="173"/>
      <c r="AS286" s="173"/>
      <c r="AT286" s="173"/>
      <c r="AU286" s="173"/>
      <c r="AV286" s="188"/>
      <c r="AW286" s="173"/>
      <c r="AX286" s="198"/>
      <c r="AY286" s="173"/>
      <c r="AZ286" s="173"/>
      <c r="BA286" s="173"/>
      <c r="BB286" s="173"/>
      <c r="BC286" s="173"/>
      <c r="BD286" s="173"/>
      <c r="BE286" s="173"/>
      <c r="BF286" s="173"/>
      <c r="BG286" s="173"/>
      <c r="BH286" s="173"/>
      <c r="BI286" s="173"/>
      <c r="BJ286" s="173"/>
      <c r="BK286" s="188"/>
      <c r="BL286" s="173"/>
      <c r="BM286" s="198"/>
      <c r="BN286" s="173"/>
      <c r="BO286" s="173"/>
      <c r="BP286" s="173"/>
      <c r="BQ286" s="173"/>
      <c r="BR286" s="173"/>
      <c r="BS286" s="173"/>
      <c r="BT286" s="173"/>
      <c r="BU286" s="173"/>
      <c r="BV286" s="173"/>
      <c r="BW286" s="173"/>
      <c r="BX286" s="173"/>
      <c r="BY286" s="173"/>
      <c r="BZ286" s="188"/>
      <c r="CA286" s="173"/>
      <c r="CB286" s="198"/>
      <c r="CC286" s="173"/>
      <c r="CD286" s="173"/>
      <c r="CE286" s="173"/>
      <c r="CF286" s="173"/>
      <c r="CG286" s="173"/>
      <c r="CH286" s="173"/>
      <c r="CI286" s="173"/>
      <c r="CJ286" s="173"/>
      <c r="CK286" s="173"/>
      <c r="CL286" s="173"/>
      <c r="CM286" s="173"/>
      <c r="CN286" s="173"/>
      <c r="CO286" s="188"/>
      <c r="CP286" s="173"/>
      <c r="CQ286" s="198"/>
    </row>
    <row r="287" spans="1:95" s="10" customFormat="1" x14ac:dyDescent="0.35">
      <c r="C287" s="97"/>
      <c r="D287" s="97"/>
      <c r="F287" s="188"/>
      <c r="G287" s="188"/>
      <c r="H287" s="188"/>
      <c r="I287" s="188"/>
      <c r="J287" s="188"/>
      <c r="K287" s="188"/>
      <c r="L287" s="188"/>
      <c r="M287" s="188"/>
      <c r="N287" s="188"/>
      <c r="O287" s="188"/>
      <c r="P287" s="188"/>
      <c r="Q287" s="188"/>
      <c r="R287" s="188"/>
      <c r="S287" s="188"/>
      <c r="T287" s="188"/>
      <c r="U287" s="188"/>
      <c r="V287" s="188"/>
      <c r="W287" s="188"/>
      <c r="X287" s="188"/>
      <c r="Y287" s="188"/>
      <c r="Z287" s="188"/>
      <c r="AA287" s="188"/>
      <c r="AB287" s="188"/>
      <c r="AC287" s="188"/>
      <c r="AD287" s="188"/>
      <c r="AE287" s="188"/>
      <c r="AF287" s="188"/>
      <c r="AG287" s="188"/>
      <c r="AH287" s="188"/>
      <c r="AI287" s="198"/>
      <c r="AJ287" s="188"/>
      <c r="AK287" s="188"/>
      <c r="AL287" s="188"/>
      <c r="AM287" s="188"/>
      <c r="AN287" s="188"/>
      <c r="AO287" s="188"/>
      <c r="AP287" s="188"/>
      <c r="AQ287" s="188"/>
      <c r="AR287" s="188"/>
      <c r="AS287" s="188"/>
      <c r="AT287" s="188"/>
      <c r="AU287" s="188"/>
      <c r="AV287" s="188"/>
      <c r="AW287" s="188"/>
      <c r="AX287" s="198"/>
      <c r="AY287" s="188"/>
      <c r="AZ287" s="188"/>
      <c r="BA287" s="188"/>
      <c r="BB287" s="188"/>
      <c r="BC287" s="188"/>
      <c r="BD287" s="188"/>
      <c r="BE287" s="188"/>
      <c r="BF287" s="188"/>
      <c r="BG287" s="188"/>
      <c r="BH287" s="188"/>
      <c r="BI287" s="188"/>
      <c r="BJ287" s="188"/>
      <c r="BK287" s="188"/>
      <c r="BL287" s="188"/>
      <c r="BM287" s="198"/>
      <c r="BN287" s="188"/>
      <c r="BO287" s="188"/>
      <c r="BP287" s="188"/>
      <c r="BQ287" s="188"/>
      <c r="BR287" s="188"/>
      <c r="BS287" s="188"/>
      <c r="BT287" s="188"/>
      <c r="BU287" s="188"/>
      <c r="BV287" s="188"/>
      <c r="BW287" s="188"/>
      <c r="BX287" s="188"/>
      <c r="BY287" s="188"/>
      <c r="BZ287" s="188"/>
      <c r="CA287" s="188"/>
      <c r="CB287" s="198"/>
      <c r="CC287" s="188"/>
      <c r="CD287" s="188"/>
      <c r="CE287" s="188"/>
      <c r="CF287" s="188"/>
      <c r="CG287" s="188"/>
      <c r="CH287" s="188"/>
      <c r="CI287" s="188"/>
      <c r="CJ287" s="188"/>
      <c r="CK287" s="188"/>
      <c r="CL287" s="188"/>
      <c r="CM287" s="188"/>
      <c r="CN287" s="188"/>
      <c r="CO287" s="188"/>
      <c r="CP287" s="188"/>
      <c r="CQ287" s="198"/>
    </row>
    <row r="288" spans="1:95" s="8" customFormat="1" x14ac:dyDescent="0.35">
      <c r="A288" s="13" t="s">
        <v>187</v>
      </c>
      <c r="B288" s="13"/>
      <c r="C288" s="220"/>
      <c r="D288" s="220"/>
      <c r="E288" s="13"/>
      <c r="F288" s="161"/>
      <c r="G288" s="161"/>
      <c r="H288" s="161"/>
      <c r="I288" s="161"/>
      <c r="J288" s="161"/>
      <c r="K288" s="161"/>
      <c r="L288" s="161"/>
      <c r="M288" s="161"/>
      <c r="N288" s="161"/>
      <c r="O288" s="161"/>
      <c r="P288" s="161"/>
      <c r="Q288" s="161"/>
      <c r="R288" s="161"/>
      <c r="S288" s="161"/>
      <c r="T288" s="161"/>
      <c r="U288" s="161"/>
      <c r="V288" s="161"/>
      <c r="W288" s="161"/>
      <c r="X288" s="161"/>
      <c r="Y288" s="161"/>
      <c r="Z288" s="161"/>
      <c r="AA288" s="161"/>
      <c r="AB288" s="161"/>
      <c r="AC288" s="161"/>
      <c r="AD288" s="161"/>
      <c r="AE288" s="161"/>
      <c r="AF288" s="161"/>
      <c r="AG288" s="161"/>
      <c r="AH288" s="161"/>
      <c r="AI288" s="17"/>
      <c r="AJ288" s="161"/>
      <c r="AK288" s="161"/>
      <c r="AL288" s="161"/>
      <c r="AM288" s="161"/>
      <c r="AN288" s="161"/>
      <c r="AO288" s="161"/>
      <c r="AP288" s="161"/>
      <c r="AQ288" s="161"/>
      <c r="AR288" s="161"/>
      <c r="AS288" s="161"/>
      <c r="AT288" s="161"/>
      <c r="AU288" s="161"/>
      <c r="AV288" s="161"/>
      <c r="AW288" s="161"/>
      <c r="AX288" s="17"/>
      <c r="AY288" s="161"/>
      <c r="AZ288" s="161"/>
      <c r="BA288" s="161"/>
      <c r="BB288" s="161"/>
      <c r="BC288" s="161"/>
      <c r="BD288" s="161"/>
      <c r="BE288" s="161"/>
      <c r="BF288" s="161"/>
      <c r="BG288" s="161"/>
      <c r="BH288" s="161"/>
      <c r="BI288" s="161"/>
      <c r="BJ288" s="161"/>
      <c r="BK288" s="161"/>
      <c r="BL288" s="161"/>
      <c r="BM288" s="17"/>
      <c r="BN288" s="161"/>
      <c r="BO288" s="161"/>
      <c r="BP288" s="161"/>
      <c r="BQ288" s="161"/>
      <c r="BR288" s="161"/>
      <c r="BS288" s="161"/>
      <c r="BT288" s="161"/>
      <c r="BU288" s="161"/>
      <c r="BV288" s="161"/>
      <c r="BW288" s="161"/>
      <c r="BX288" s="161"/>
      <c r="BY288" s="161"/>
      <c r="BZ288" s="161"/>
      <c r="CA288" s="161"/>
      <c r="CB288" s="17"/>
      <c r="CC288" s="161"/>
      <c r="CD288" s="161"/>
      <c r="CE288" s="161"/>
      <c r="CF288" s="161"/>
      <c r="CG288" s="161"/>
      <c r="CH288" s="161"/>
      <c r="CI288" s="161"/>
      <c r="CJ288" s="161"/>
      <c r="CK288" s="161"/>
      <c r="CL288" s="161"/>
      <c r="CM288" s="161"/>
      <c r="CN288" s="161"/>
      <c r="CO288" s="161"/>
      <c r="CP288" s="161"/>
      <c r="CQ288" s="17"/>
    </row>
    <row r="289" spans="1:95" s="8" customFormat="1" x14ac:dyDescent="0.35">
      <c r="C289" s="17"/>
      <c r="D289" s="17"/>
      <c r="F289" s="161"/>
      <c r="G289" s="161"/>
      <c r="H289" s="161"/>
      <c r="I289" s="161"/>
      <c r="J289" s="161"/>
      <c r="K289" s="161"/>
      <c r="L289" s="161"/>
      <c r="M289" s="161"/>
      <c r="N289" s="161"/>
      <c r="O289" s="161"/>
      <c r="P289" s="161"/>
      <c r="Q289" s="161"/>
      <c r="R289" s="161"/>
      <c r="S289" s="161"/>
      <c r="T289" s="161"/>
      <c r="U289" s="161"/>
      <c r="V289" s="161"/>
      <c r="W289" s="161"/>
      <c r="X289" s="161"/>
      <c r="Y289" s="161"/>
      <c r="Z289" s="161"/>
      <c r="AA289" s="161"/>
      <c r="AB289" s="161"/>
      <c r="AC289" s="161"/>
      <c r="AD289" s="161"/>
      <c r="AE289" s="161"/>
      <c r="AF289" s="161"/>
      <c r="AG289" s="161"/>
      <c r="AH289" s="161"/>
      <c r="AI289" s="17"/>
      <c r="AJ289" s="161"/>
      <c r="AK289" s="161"/>
      <c r="AL289" s="161"/>
      <c r="AM289" s="161"/>
      <c r="AN289" s="161"/>
      <c r="AO289" s="161"/>
      <c r="AP289" s="161"/>
      <c r="AQ289" s="161"/>
      <c r="AR289" s="161"/>
      <c r="AS289" s="161"/>
      <c r="AT289" s="161"/>
      <c r="AU289" s="161"/>
      <c r="AV289" s="161"/>
      <c r="AW289" s="161"/>
      <c r="AX289" s="17"/>
      <c r="AY289" s="161"/>
      <c r="AZ289" s="161"/>
      <c r="BA289" s="161"/>
      <c r="BB289" s="161"/>
      <c r="BC289" s="161"/>
      <c r="BD289" s="161"/>
      <c r="BE289" s="161"/>
      <c r="BF289" s="161"/>
      <c r="BG289" s="161"/>
      <c r="BH289" s="161"/>
      <c r="BI289" s="161"/>
      <c r="BJ289" s="161"/>
      <c r="BK289" s="161"/>
      <c r="BL289" s="161"/>
      <c r="BM289" s="17"/>
      <c r="BN289" s="161"/>
      <c r="BO289" s="161"/>
      <c r="BP289" s="161"/>
      <c r="BQ289" s="161"/>
      <c r="BR289" s="161"/>
      <c r="BS289" s="161"/>
      <c r="BT289" s="161"/>
      <c r="BU289" s="161"/>
      <c r="BV289" s="161"/>
      <c r="BW289" s="161"/>
      <c r="BX289" s="161"/>
      <c r="BY289" s="161"/>
      <c r="BZ289" s="161"/>
      <c r="CA289" s="161"/>
      <c r="CB289" s="17"/>
      <c r="CC289" s="161"/>
      <c r="CD289" s="161"/>
      <c r="CE289" s="161"/>
      <c r="CF289" s="161"/>
      <c r="CG289" s="161"/>
      <c r="CH289" s="161"/>
      <c r="CI289" s="161"/>
      <c r="CJ289" s="161"/>
      <c r="CK289" s="161"/>
      <c r="CL289" s="161"/>
      <c r="CM289" s="161"/>
      <c r="CN289" s="161"/>
      <c r="CO289" s="161"/>
      <c r="CP289" s="161"/>
      <c r="CQ289" s="17"/>
    </row>
    <row r="290" spans="1:95" s="8" customFormat="1" ht="15" customHeight="1" x14ac:dyDescent="0.35">
      <c r="A290" s="8" t="s">
        <v>93</v>
      </c>
      <c r="C290" s="17">
        <v>278971.875</v>
      </c>
      <c r="D290" s="17">
        <v>278971.875</v>
      </c>
      <c r="F290" s="199">
        <v>12000</v>
      </c>
      <c r="G290" s="199">
        <v>12000</v>
      </c>
      <c r="H290" s="199">
        <v>12000</v>
      </c>
      <c r="I290" s="199">
        <v>12000</v>
      </c>
      <c r="J290" s="199">
        <v>12000</v>
      </c>
      <c r="K290" s="199">
        <v>12000</v>
      </c>
      <c r="L290" s="199">
        <v>12000</v>
      </c>
      <c r="M290" s="199">
        <v>12000</v>
      </c>
      <c r="N290" s="199">
        <v>12000</v>
      </c>
      <c r="O290" s="199">
        <v>12000</v>
      </c>
      <c r="P290" s="199">
        <v>12000</v>
      </c>
      <c r="Q290" s="199">
        <v>12000</v>
      </c>
      <c r="R290" s="161"/>
      <c r="S290" s="199">
        <f>SUM(F290:R290)</f>
        <v>144000</v>
      </c>
      <c r="T290" s="204"/>
      <c r="U290" s="199">
        <v>12000</v>
      </c>
      <c r="V290" s="199">
        <v>12000</v>
      </c>
      <c r="W290" s="199">
        <v>12000</v>
      </c>
      <c r="X290" s="199">
        <v>12000</v>
      </c>
      <c r="Y290" s="199">
        <v>12000</v>
      </c>
      <c r="Z290" s="199">
        <v>12000</v>
      </c>
      <c r="AA290" s="199">
        <v>12000</v>
      </c>
      <c r="AB290" s="199">
        <v>12000</v>
      </c>
      <c r="AC290" s="199">
        <v>12000</v>
      </c>
      <c r="AD290" s="199">
        <v>12000</v>
      </c>
      <c r="AE290" s="199">
        <v>12000</v>
      </c>
      <c r="AF290" s="199">
        <v>12000</v>
      </c>
      <c r="AG290" s="161"/>
      <c r="AH290" s="161">
        <f>SUM(U290:AG290)</f>
        <v>144000</v>
      </c>
      <c r="AI290" s="17"/>
      <c r="AJ290" s="199">
        <v>12000</v>
      </c>
      <c r="AK290" s="199">
        <v>12000</v>
      </c>
      <c r="AL290" s="199">
        <v>12000</v>
      </c>
      <c r="AM290" s="199">
        <v>12000</v>
      </c>
      <c r="AN290" s="199">
        <v>12000</v>
      </c>
      <c r="AO290" s="199">
        <v>12000</v>
      </c>
      <c r="AP290" s="199">
        <v>12000</v>
      </c>
      <c r="AQ290" s="199">
        <v>12000</v>
      </c>
      <c r="AR290" s="199">
        <v>12000</v>
      </c>
      <c r="AS290" s="199">
        <v>12000</v>
      </c>
      <c r="AT290" s="199">
        <v>12000</v>
      </c>
      <c r="AU290" s="199">
        <v>12000</v>
      </c>
      <c r="AV290" s="161"/>
      <c r="AW290" s="161">
        <f>SUM(AJ290:AV290)</f>
        <v>144000</v>
      </c>
      <c r="AX290" s="17"/>
      <c r="AY290" s="199">
        <v>12000</v>
      </c>
      <c r="AZ290" s="199">
        <v>12000</v>
      </c>
      <c r="BA290" s="199">
        <v>12000</v>
      </c>
      <c r="BB290" s="199">
        <v>12000</v>
      </c>
      <c r="BC290" s="199">
        <v>12000</v>
      </c>
      <c r="BD290" s="199">
        <v>12000</v>
      </c>
      <c r="BE290" s="199">
        <v>12000</v>
      </c>
      <c r="BF290" s="199">
        <v>12000</v>
      </c>
      <c r="BG290" s="199">
        <v>12000</v>
      </c>
      <c r="BH290" s="199">
        <v>12000</v>
      </c>
      <c r="BI290" s="199">
        <v>12000</v>
      </c>
      <c r="BJ290" s="199">
        <v>12000</v>
      </c>
      <c r="BK290" s="161"/>
      <c r="BL290" s="161">
        <f>SUM(AY290:BK290)</f>
        <v>144000</v>
      </c>
      <c r="BM290" s="17"/>
      <c r="BN290" s="199">
        <v>12000</v>
      </c>
      <c r="BO290" s="199">
        <v>12000</v>
      </c>
      <c r="BP290" s="199">
        <v>12000</v>
      </c>
      <c r="BQ290" s="199">
        <v>12000</v>
      </c>
      <c r="BR290" s="199">
        <v>12000</v>
      </c>
      <c r="BS290" s="199">
        <v>12000</v>
      </c>
      <c r="BT290" s="199">
        <v>12000</v>
      </c>
      <c r="BU290" s="199">
        <v>12000</v>
      </c>
      <c r="BV290" s="199">
        <v>12000</v>
      </c>
      <c r="BW290" s="199">
        <v>12000</v>
      </c>
      <c r="BX290" s="199">
        <v>12000</v>
      </c>
      <c r="BY290" s="199">
        <v>12000</v>
      </c>
      <c r="BZ290" s="161"/>
      <c r="CA290" s="161">
        <f>SUM(BN290:BZ290)</f>
        <v>144000</v>
      </c>
      <c r="CB290" s="17"/>
      <c r="CC290" s="199">
        <v>12000</v>
      </c>
      <c r="CD290" s="199">
        <v>12000</v>
      </c>
      <c r="CE290" s="199">
        <v>12000</v>
      </c>
      <c r="CF290" s="199">
        <v>12000</v>
      </c>
      <c r="CG290" s="199">
        <v>12000</v>
      </c>
      <c r="CH290" s="199">
        <v>12000</v>
      </c>
      <c r="CI290" s="199">
        <v>12000</v>
      </c>
      <c r="CJ290" s="199">
        <v>12000</v>
      </c>
      <c r="CK290" s="199">
        <v>12000</v>
      </c>
      <c r="CL290" s="199">
        <v>12000</v>
      </c>
      <c r="CM290" s="199">
        <v>12000</v>
      </c>
      <c r="CN290" s="199">
        <v>12000</v>
      </c>
      <c r="CO290" s="161"/>
      <c r="CP290" s="161">
        <f>SUM(CC290:CO290)</f>
        <v>144000</v>
      </c>
      <c r="CQ290" s="17"/>
    </row>
    <row r="291" spans="1:95" s="8" customFormat="1" ht="15" customHeight="1" x14ac:dyDescent="0.35">
      <c r="A291" s="8" t="s">
        <v>289</v>
      </c>
      <c r="C291" s="17">
        <v>232476.5625</v>
      </c>
      <c r="D291" s="17">
        <v>232476.5625</v>
      </c>
      <c r="F291" s="199">
        <v>11000</v>
      </c>
      <c r="G291" s="199">
        <v>11000</v>
      </c>
      <c r="H291" s="199">
        <v>11000</v>
      </c>
      <c r="I291" s="199">
        <v>11000</v>
      </c>
      <c r="J291" s="199">
        <v>11000</v>
      </c>
      <c r="K291" s="199">
        <v>11000</v>
      </c>
      <c r="L291" s="199">
        <v>11000</v>
      </c>
      <c r="M291" s="199">
        <v>11000</v>
      </c>
      <c r="N291" s="199">
        <v>11000</v>
      </c>
      <c r="O291" s="199">
        <v>11000</v>
      </c>
      <c r="P291" s="199">
        <v>11000</v>
      </c>
      <c r="Q291" s="199">
        <v>11000</v>
      </c>
      <c r="R291" s="161"/>
      <c r="S291" s="199">
        <f>SUM(F291:R291)</f>
        <v>132000</v>
      </c>
      <c r="T291" s="204"/>
      <c r="U291" s="199">
        <v>11000</v>
      </c>
      <c r="V291" s="199">
        <v>11000</v>
      </c>
      <c r="W291" s="199">
        <v>11000</v>
      </c>
      <c r="X291" s="199">
        <v>11000</v>
      </c>
      <c r="Y291" s="199">
        <v>11000</v>
      </c>
      <c r="Z291" s="199">
        <v>11000</v>
      </c>
      <c r="AA291" s="199">
        <v>11000</v>
      </c>
      <c r="AB291" s="199">
        <v>11000</v>
      </c>
      <c r="AC291" s="199">
        <v>11000</v>
      </c>
      <c r="AD291" s="199">
        <v>11000</v>
      </c>
      <c r="AE291" s="199">
        <v>11000</v>
      </c>
      <c r="AF291" s="199">
        <v>11000</v>
      </c>
      <c r="AG291" s="161"/>
      <c r="AH291" s="161">
        <f>SUM(U291:AG291)</f>
        <v>132000</v>
      </c>
      <c r="AI291" s="17"/>
      <c r="AJ291" s="199">
        <v>11000</v>
      </c>
      <c r="AK291" s="199">
        <v>11000</v>
      </c>
      <c r="AL291" s="199">
        <v>11000</v>
      </c>
      <c r="AM291" s="199">
        <v>11000</v>
      </c>
      <c r="AN291" s="199">
        <v>11000</v>
      </c>
      <c r="AO291" s="199">
        <v>11000</v>
      </c>
      <c r="AP291" s="199">
        <v>11000</v>
      </c>
      <c r="AQ291" s="199">
        <v>11000</v>
      </c>
      <c r="AR291" s="199">
        <v>11000</v>
      </c>
      <c r="AS291" s="199">
        <v>11000</v>
      </c>
      <c r="AT291" s="199">
        <v>11000</v>
      </c>
      <c r="AU291" s="199">
        <v>11000</v>
      </c>
      <c r="AV291" s="161"/>
      <c r="AW291" s="161">
        <f>SUM(AJ291:AV291)</f>
        <v>132000</v>
      </c>
      <c r="AX291" s="17"/>
      <c r="AY291" s="199">
        <v>11000</v>
      </c>
      <c r="AZ291" s="199">
        <v>11000</v>
      </c>
      <c r="BA291" s="199">
        <v>11000</v>
      </c>
      <c r="BB291" s="199">
        <v>11000</v>
      </c>
      <c r="BC291" s="199">
        <v>11000</v>
      </c>
      <c r="BD291" s="199">
        <v>11000</v>
      </c>
      <c r="BE291" s="199">
        <v>11000</v>
      </c>
      <c r="BF291" s="199">
        <v>11000</v>
      </c>
      <c r="BG291" s="199">
        <v>11000</v>
      </c>
      <c r="BH291" s="199">
        <v>11000</v>
      </c>
      <c r="BI291" s="199">
        <v>11000</v>
      </c>
      <c r="BJ291" s="199">
        <v>11000</v>
      </c>
      <c r="BK291" s="161"/>
      <c r="BL291" s="161">
        <f>SUM(AY291:BK291)</f>
        <v>132000</v>
      </c>
      <c r="BM291" s="17"/>
      <c r="BN291" s="199">
        <v>11000</v>
      </c>
      <c r="BO291" s="199">
        <v>11000</v>
      </c>
      <c r="BP291" s="199">
        <v>11000</v>
      </c>
      <c r="BQ291" s="199">
        <v>11000</v>
      </c>
      <c r="BR291" s="199">
        <v>11000</v>
      </c>
      <c r="BS291" s="199">
        <v>11000</v>
      </c>
      <c r="BT291" s="199">
        <v>11000</v>
      </c>
      <c r="BU291" s="199">
        <v>11000</v>
      </c>
      <c r="BV291" s="199">
        <v>11000</v>
      </c>
      <c r="BW291" s="199">
        <v>11000</v>
      </c>
      <c r="BX291" s="199">
        <v>11000</v>
      </c>
      <c r="BY291" s="199">
        <v>11000</v>
      </c>
      <c r="BZ291" s="161"/>
      <c r="CA291" s="161">
        <f>SUM(BN291:BZ291)</f>
        <v>132000</v>
      </c>
      <c r="CB291" s="17"/>
      <c r="CC291" s="199">
        <v>11000</v>
      </c>
      <c r="CD291" s="199">
        <v>11000</v>
      </c>
      <c r="CE291" s="199">
        <v>11000</v>
      </c>
      <c r="CF291" s="199">
        <v>11000</v>
      </c>
      <c r="CG291" s="199">
        <v>11000</v>
      </c>
      <c r="CH291" s="199">
        <v>11000</v>
      </c>
      <c r="CI291" s="199">
        <v>11000</v>
      </c>
      <c r="CJ291" s="199">
        <v>11000</v>
      </c>
      <c r="CK291" s="199">
        <v>11000</v>
      </c>
      <c r="CL291" s="199">
        <v>11000</v>
      </c>
      <c r="CM291" s="199">
        <v>11000</v>
      </c>
      <c r="CN291" s="199">
        <v>11000</v>
      </c>
      <c r="CO291" s="161"/>
      <c r="CP291" s="161">
        <f>SUM(CC291:CO291)</f>
        <v>132000</v>
      </c>
      <c r="CQ291" s="17"/>
    </row>
    <row r="292" spans="1:95" s="8" customFormat="1" ht="15" customHeight="1" x14ac:dyDescent="0.35">
      <c r="A292" s="8" t="s">
        <v>290</v>
      </c>
      <c r="C292" s="17">
        <v>232476.5625</v>
      </c>
      <c r="D292" s="17">
        <v>232476.5625</v>
      </c>
      <c r="F292" s="199">
        <v>11000</v>
      </c>
      <c r="G292" s="199">
        <v>11000</v>
      </c>
      <c r="H292" s="199">
        <v>11000</v>
      </c>
      <c r="I292" s="199">
        <v>11000</v>
      </c>
      <c r="J292" s="199">
        <v>11000</v>
      </c>
      <c r="K292" s="199">
        <v>11000</v>
      </c>
      <c r="L292" s="199">
        <v>11000</v>
      </c>
      <c r="M292" s="199">
        <v>11000</v>
      </c>
      <c r="N292" s="199">
        <v>11000</v>
      </c>
      <c r="O292" s="199">
        <v>11000</v>
      </c>
      <c r="P292" s="199">
        <v>11000</v>
      </c>
      <c r="Q292" s="199">
        <v>11000</v>
      </c>
      <c r="R292" s="161"/>
      <c r="S292" s="199">
        <f>SUM(F292:R292)</f>
        <v>132000</v>
      </c>
      <c r="T292" s="204"/>
      <c r="U292" s="199">
        <v>11000</v>
      </c>
      <c r="V292" s="199">
        <v>11000</v>
      </c>
      <c r="W292" s="199">
        <v>11000</v>
      </c>
      <c r="X292" s="199">
        <v>11000</v>
      </c>
      <c r="Y292" s="199">
        <v>11000</v>
      </c>
      <c r="Z292" s="199">
        <v>11000</v>
      </c>
      <c r="AA292" s="199">
        <v>11000</v>
      </c>
      <c r="AB292" s="199">
        <v>11000</v>
      </c>
      <c r="AC292" s="199">
        <v>11000</v>
      </c>
      <c r="AD292" s="199">
        <v>11000</v>
      </c>
      <c r="AE292" s="199">
        <v>11000</v>
      </c>
      <c r="AF292" s="199">
        <v>11000</v>
      </c>
      <c r="AG292" s="161"/>
      <c r="AH292" s="161">
        <f>SUM(U292:AG292)</f>
        <v>132000</v>
      </c>
      <c r="AI292" s="17"/>
      <c r="AJ292" s="199">
        <v>11000</v>
      </c>
      <c r="AK292" s="199">
        <v>11000</v>
      </c>
      <c r="AL292" s="199">
        <v>11000</v>
      </c>
      <c r="AM292" s="199">
        <v>11000</v>
      </c>
      <c r="AN292" s="199">
        <v>11000</v>
      </c>
      <c r="AO292" s="199">
        <v>11000</v>
      </c>
      <c r="AP292" s="199">
        <v>11000</v>
      </c>
      <c r="AQ292" s="199">
        <v>11000</v>
      </c>
      <c r="AR292" s="199">
        <v>11000</v>
      </c>
      <c r="AS292" s="199">
        <v>11000</v>
      </c>
      <c r="AT292" s="199">
        <v>11000</v>
      </c>
      <c r="AU292" s="199">
        <v>11000</v>
      </c>
      <c r="AV292" s="161"/>
      <c r="AW292" s="161">
        <f>SUM(AJ292:AV292)</f>
        <v>132000</v>
      </c>
      <c r="AX292" s="17"/>
      <c r="AY292" s="199">
        <v>11000</v>
      </c>
      <c r="AZ292" s="199">
        <v>11000</v>
      </c>
      <c r="BA292" s="199">
        <v>11000</v>
      </c>
      <c r="BB292" s="199">
        <v>11000</v>
      </c>
      <c r="BC292" s="199">
        <v>11000</v>
      </c>
      <c r="BD292" s="199">
        <v>11000</v>
      </c>
      <c r="BE292" s="199">
        <v>11000</v>
      </c>
      <c r="BF292" s="199">
        <v>11000</v>
      </c>
      <c r="BG292" s="199">
        <v>11000</v>
      </c>
      <c r="BH292" s="199">
        <v>11000</v>
      </c>
      <c r="BI292" s="199">
        <v>11000</v>
      </c>
      <c r="BJ292" s="199">
        <v>11000</v>
      </c>
      <c r="BK292" s="161"/>
      <c r="BL292" s="161">
        <f>SUM(AY292:BK292)</f>
        <v>132000</v>
      </c>
      <c r="BM292" s="17"/>
      <c r="BN292" s="199">
        <v>11000</v>
      </c>
      <c r="BO292" s="199">
        <v>11000</v>
      </c>
      <c r="BP292" s="199">
        <v>11000</v>
      </c>
      <c r="BQ292" s="199">
        <v>11000</v>
      </c>
      <c r="BR292" s="199">
        <v>11000</v>
      </c>
      <c r="BS292" s="199">
        <v>11000</v>
      </c>
      <c r="BT292" s="199">
        <v>11000</v>
      </c>
      <c r="BU292" s="199">
        <v>11000</v>
      </c>
      <c r="BV292" s="199">
        <v>11000</v>
      </c>
      <c r="BW292" s="199">
        <v>11000</v>
      </c>
      <c r="BX292" s="199">
        <v>11000</v>
      </c>
      <c r="BY292" s="199">
        <v>11000</v>
      </c>
      <c r="BZ292" s="161"/>
      <c r="CA292" s="161">
        <f>SUM(BN292:BZ292)</f>
        <v>132000</v>
      </c>
      <c r="CB292" s="17"/>
      <c r="CC292" s="199">
        <v>11000</v>
      </c>
      <c r="CD292" s="199">
        <v>11000</v>
      </c>
      <c r="CE292" s="199">
        <v>11000</v>
      </c>
      <c r="CF292" s="199">
        <v>11000</v>
      </c>
      <c r="CG292" s="199">
        <v>11000</v>
      </c>
      <c r="CH292" s="199">
        <v>11000</v>
      </c>
      <c r="CI292" s="199">
        <v>11000</v>
      </c>
      <c r="CJ292" s="199">
        <v>11000</v>
      </c>
      <c r="CK292" s="199">
        <v>11000</v>
      </c>
      <c r="CL292" s="199">
        <v>11000</v>
      </c>
      <c r="CM292" s="199">
        <v>11000</v>
      </c>
      <c r="CN292" s="199">
        <v>11000</v>
      </c>
      <c r="CO292" s="161"/>
      <c r="CP292" s="161">
        <f>SUM(CC292:CO292)</f>
        <v>132000</v>
      </c>
      <c r="CQ292" s="17"/>
    </row>
    <row r="293" spans="1:95" s="8" customFormat="1" ht="15" customHeight="1" x14ac:dyDescent="0.35">
      <c r="A293" s="8" t="s">
        <v>291</v>
      </c>
      <c r="C293" s="17">
        <v>46495.3125</v>
      </c>
      <c r="D293" s="17">
        <v>46495.3125</v>
      </c>
      <c r="F293" s="199">
        <v>5000</v>
      </c>
      <c r="G293" s="199">
        <v>5000</v>
      </c>
      <c r="H293" s="199">
        <v>5000</v>
      </c>
      <c r="I293" s="199">
        <v>5000</v>
      </c>
      <c r="J293" s="199">
        <v>5000</v>
      </c>
      <c r="K293" s="199">
        <v>5000</v>
      </c>
      <c r="L293" s="199">
        <v>5000</v>
      </c>
      <c r="M293" s="199">
        <v>5000</v>
      </c>
      <c r="N293" s="199">
        <v>5000</v>
      </c>
      <c r="O293" s="199">
        <v>5000</v>
      </c>
      <c r="P293" s="199">
        <v>5000</v>
      </c>
      <c r="Q293" s="199">
        <v>5000</v>
      </c>
      <c r="R293" s="161"/>
      <c r="S293" s="199">
        <f>SUM(F293:R293)</f>
        <v>60000</v>
      </c>
      <c r="T293" s="204"/>
      <c r="U293" s="199">
        <v>5000</v>
      </c>
      <c r="V293" s="199">
        <v>5000</v>
      </c>
      <c r="W293" s="199">
        <v>5000</v>
      </c>
      <c r="X293" s="199">
        <v>5000</v>
      </c>
      <c r="Y293" s="199">
        <v>5000</v>
      </c>
      <c r="Z293" s="199">
        <v>5000</v>
      </c>
      <c r="AA293" s="199">
        <v>5000</v>
      </c>
      <c r="AB293" s="199">
        <v>5000</v>
      </c>
      <c r="AC293" s="199">
        <v>5000</v>
      </c>
      <c r="AD293" s="199">
        <v>5000</v>
      </c>
      <c r="AE293" s="199">
        <v>5000</v>
      </c>
      <c r="AF293" s="199">
        <v>5000</v>
      </c>
      <c r="AG293" s="161"/>
      <c r="AH293" s="161">
        <f>SUM(U293:AG293)</f>
        <v>60000</v>
      </c>
      <c r="AI293" s="17"/>
      <c r="AJ293" s="199">
        <v>5000</v>
      </c>
      <c r="AK293" s="199">
        <v>5000</v>
      </c>
      <c r="AL293" s="199">
        <v>5000</v>
      </c>
      <c r="AM293" s="199">
        <v>5000</v>
      </c>
      <c r="AN293" s="199">
        <v>5000</v>
      </c>
      <c r="AO293" s="199">
        <v>5000</v>
      </c>
      <c r="AP293" s="199">
        <v>5000</v>
      </c>
      <c r="AQ293" s="199">
        <v>5000</v>
      </c>
      <c r="AR293" s="199">
        <v>5000</v>
      </c>
      <c r="AS293" s="199">
        <v>5000</v>
      </c>
      <c r="AT293" s="199">
        <v>5000</v>
      </c>
      <c r="AU293" s="199">
        <v>5000</v>
      </c>
      <c r="AV293" s="161"/>
      <c r="AW293" s="161">
        <f>SUM(AJ293:AV293)</f>
        <v>60000</v>
      </c>
      <c r="AX293" s="17"/>
      <c r="AY293" s="199">
        <v>5000</v>
      </c>
      <c r="AZ293" s="199">
        <v>5000</v>
      </c>
      <c r="BA293" s="199">
        <v>5000</v>
      </c>
      <c r="BB293" s="199">
        <v>5000</v>
      </c>
      <c r="BC293" s="199">
        <v>5000</v>
      </c>
      <c r="BD293" s="199">
        <v>5000</v>
      </c>
      <c r="BE293" s="199">
        <v>5000</v>
      </c>
      <c r="BF293" s="199">
        <v>5000</v>
      </c>
      <c r="BG293" s="199">
        <v>5000</v>
      </c>
      <c r="BH293" s="199">
        <v>5000</v>
      </c>
      <c r="BI293" s="199">
        <v>5000</v>
      </c>
      <c r="BJ293" s="199">
        <v>5000</v>
      </c>
      <c r="BK293" s="161"/>
      <c r="BL293" s="161">
        <f>SUM(AY293:BK293)</f>
        <v>60000</v>
      </c>
      <c r="BM293" s="17"/>
      <c r="BN293" s="199">
        <v>5000</v>
      </c>
      <c r="BO293" s="199">
        <v>5000</v>
      </c>
      <c r="BP293" s="199">
        <v>5000</v>
      </c>
      <c r="BQ293" s="199">
        <v>5000</v>
      </c>
      <c r="BR293" s="199">
        <v>5000</v>
      </c>
      <c r="BS293" s="199">
        <v>5000</v>
      </c>
      <c r="BT293" s="199">
        <v>5000</v>
      </c>
      <c r="BU293" s="199">
        <v>5000</v>
      </c>
      <c r="BV293" s="199">
        <v>5000</v>
      </c>
      <c r="BW293" s="199">
        <v>5000</v>
      </c>
      <c r="BX293" s="199">
        <v>5000</v>
      </c>
      <c r="BY293" s="199">
        <v>5000</v>
      </c>
      <c r="BZ293" s="161"/>
      <c r="CA293" s="161">
        <f>SUM(BN293:BZ293)</f>
        <v>60000</v>
      </c>
      <c r="CB293" s="17"/>
      <c r="CC293" s="199">
        <v>5000</v>
      </c>
      <c r="CD293" s="199">
        <v>5000</v>
      </c>
      <c r="CE293" s="199">
        <v>5000</v>
      </c>
      <c r="CF293" s="199">
        <v>5000</v>
      </c>
      <c r="CG293" s="199">
        <v>5000</v>
      </c>
      <c r="CH293" s="199">
        <v>5000</v>
      </c>
      <c r="CI293" s="199">
        <v>5000</v>
      </c>
      <c r="CJ293" s="199">
        <v>5000</v>
      </c>
      <c r="CK293" s="199">
        <v>5000</v>
      </c>
      <c r="CL293" s="199">
        <v>5000</v>
      </c>
      <c r="CM293" s="199">
        <v>5000</v>
      </c>
      <c r="CN293" s="199">
        <v>5000</v>
      </c>
      <c r="CO293" s="161"/>
      <c r="CP293" s="161">
        <f>SUM(CC293:CO293)</f>
        <v>60000</v>
      </c>
      <c r="CQ293" s="17"/>
    </row>
    <row r="294" spans="1:95" s="8" customFormat="1" ht="15" customHeight="1" x14ac:dyDescent="0.35">
      <c r="A294" s="8" t="s">
        <v>314</v>
      </c>
      <c r="C294" s="17">
        <v>46495.3125</v>
      </c>
      <c r="D294" s="17">
        <v>46495.3125</v>
      </c>
      <c r="F294" s="199">
        <v>3000</v>
      </c>
      <c r="G294" s="199">
        <v>3000</v>
      </c>
      <c r="H294" s="199">
        <v>3000</v>
      </c>
      <c r="I294" s="199">
        <v>3000</v>
      </c>
      <c r="J294" s="199">
        <v>3000</v>
      </c>
      <c r="K294" s="199">
        <v>3000</v>
      </c>
      <c r="L294" s="199">
        <v>3000</v>
      </c>
      <c r="M294" s="199">
        <v>3000</v>
      </c>
      <c r="N294" s="199">
        <v>3000</v>
      </c>
      <c r="O294" s="199">
        <v>3000</v>
      </c>
      <c r="P294" s="199">
        <v>3000</v>
      </c>
      <c r="Q294" s="199">
        <v>3000</v>
      </c>
      <c r="R294" s="161"/>
      <c r="S294" s="199">
        <f>SUM(F294:R294)</f>
        <v>36000</v>
      </c>
      <c r="T294" s="204"/>
      <c r="U294" s="199">
        <v>3000</v>
      </c>
      <c r="V294" s="199">
        <v>3000</v>
      </c>
      <c r="W294" s="199">
        <v>3000</v>
      </c>
      <c r="X294" s="199">
        <v>3000</v>
      </c>
      <c r="Y294" s="199">
        <v>3000</v>
      </c>
      <c r="Z294" s="199">
        <v>3000</v>
      </c>
      <c r="AA294" s="199">
        <v>3000</v>
      </c>
      <c r="AB294" s="199">
        <v>3000</v>
      </c>
      <c r="AC294" s="199">
        <v>3000</v>
      </c>
      <c r="AD294" s="199">
        <v>3000</v>
      </c>
      <c r="AE294" s="199">
        <v>3000</v>
      </c>
      <c r="AF294" s="199">
        <v>3000</v>
      </c>
      <c r="AG294" s="161"/>
      <c r="AH294" s="161">
        <f>SUM(U294:AG294)</f>
        <v>36000</v>
      </c>
      <c r="AI294" s="17"/>
      <c r="AJ294" s="199">
        <v>3000</v>
      </c>
      <c r="AK294" s="199">
        <v>3000</v>
      </c>
      <c r="AL294" s="199">
        <v>3000</v>
      </c>
      <c r="AM294" s="199">
        <v>3000</v>
      </c>
      <c r="AN294" s="199">
        <v>3000</v>
      </c>
      <c r="AO294" s="199">
        <v>3000</v>
      </c>
      <c r="AP294" s="199">
        <v>3000</v>
      </c>
      <c r="AQ294" s="199">
        <v>3000</v>
      </c>
      <c r="AR294" s="199">
        <v>3000</v>
      </c>
      <c r="AS294" s="199">
        <v>3000</v>
      </c>
      <c r="AT294" s="199">
        <v>3000</v>
      </c>
      <c r="AU294" s="199">
        <v>3000</v>
      </c>
      <c r="AV294" s="161"/>
      <c r="AW294" s="161">
        <f>SUM(AJ294:AV294)</f>
        <v>36000</v>
      </c>
      <c r="AX294" s="17"/>
      <c r="AY294" s="199">
        <v>3000</v>
      </c>
      <c r="AZ294" s="199">
        <v>3000</v>
      </c>
      <c r="BA294" s="199">
        <v>3000</v>
      </c>
      <c r="BB294" s="199">
        <v>3000</v>
      </c>
      <c r="BC294" s="199">
        <v>3000</v>
      </c>
      <c r="BD294" s="199">
        <v>3000</v>
      </c>
      <c r="BE294" s="199">
        <v>3000</v>
      </c>
      <c r="BF294" s="199">
        <v>3000</v>
      </c>
      <c r="BG294" s="199">
        <v>3000</v>
      </c>
      <c r="BH294" s="199">
        <v>3000</v>
      </c>
      <c r="BI294" s="199">
        <v>3000</v>
      </c>
      <c r="BJ294" s="199">
        <v>3000</v>
      </c>
      <c r="BK294" s="161"/>
      <c r="BL294" s="161">
        <f>SUM(AY294:BK294)</f>
        <v>36000</v>
      </c>
      <c r="BM294" s="17"/>
      <c r="BN294" s="199">
        <v>3000</v>
      </c>
      <c r="BO294" s="199">
        <v>3000</v>
      </c>
      <c r="BP294" s="199">
        <v>3000</v>
      </c>
      <c r="BQ294" s="199">
        <v>3000</v>
      </c>
      <c r="BR294" s="199">
        <v>3000</v>
      </c>
      <c r="BS294" s="199">
        <v>3000</v>
      </c>
      <c r="BT294" s="199">
        <v>3000</v>
      </c>
      <c r="BU294" s="199">
        <v>3000</v>
      </c>
      <c r="BV294" s="199">
        <v>3000</v>
      </c>
      <c r="BW294" s="199">
        <v>3000</v>
      </c>
      <c r="BX294" s="199">
        <v>3000</v>
      </c>
      <c r="BY294" s="199">
        <v>3000</v>
      </c>
      <c r="BZ294" s="161"/>
      <c r="CA294" s="161">
        <f>SUM(BN294:BZ294)</f>
        <v>36000</v>
      </c>
      <c r="CB294" s="17"/>
      <c r="CC294" s="199">
        <v>3000</v>
      </c>
      <c r="CD294" s="199">
        <v>3000</v>
      </c>
      <c r="CE294" s="199">
        <v>3000</v>
      </c>
      <c r="CF294" s="199">
        <v>3000</v>
      </c>
      <c r="CG294" s="199">
        <v>3000</v>
      </c>
      <c r="CH294" s="199">
        <v>3000</v>
      </c>
      <c r="CI294" s="199">
        <v>3000</v>
      </c>
      <c r="CJ294" s="199">
        <v>3000</v>
      </c>
      <c r="CK294" s="199">
        <v>3000</v>
      </c>
      <c r="CL294" s="199">
        <v>3000</v>
      </c>
      <c r="CM294" s="199">
        <v>3000</v>
      </c>
      <c r="CN294" s="199">
        <v>3000</v>
      </c>
      <c r="CO294" s="161"/>
      <c r="CP294" s="161">
        <f>SUM(CC294:CO294)</f>
        <v>36000</v>
      </c>
      <c r="CQ294" s="17"/>
    </row>
    <row r="295" spans="1:95" s="11" customFormat="1" ht="12" customHeight="1" x14ac:dyDescent="0.35">
      <c r="C295" s="120"/>
      <c r="D295" s="120"/>
      <c r="F295" s="205"/>
      <c r="G295" s="205"/>
      <c r="H295" s="205"/>
      <c r="I295" s="205"/>
      <c r="J295" s="205"/>
      <c r="K295" s="205"/>
      <c r="L295" s="205"/>
      <c r="M295" s="205"/>
      <c r="N295" s="205"/>
      <c r="O295" s="205"/>
      <c r="P295" s="205"/>
      <c r="Q295" s="205"/>
      <c r="R295" s="162"/>
      <c r="S295" s="205"/>
      <c r="T295" s="162"/>
      <c r="U295" s="205"/>
      <c r="V295" s="205"/>
      <c r="W295" s="205"/>
      <c r="X295" s="205"/>
      <c r="Y295" s="205"/>
      <c r="Z295" s="205"/>
      <c r="AA295" s="205"/>
      <c r="AB295" s="205"/>
      <c r="AC295" s="205"/>
      <c r="AD295" s="205"/>
      <c r="AE295" s="205"/>
      <c r="AF295" s="205"/>
      <c r="AG295" s="162"/>
      <c r="AH295" s="205"/>
      <c r="AI295" s="120"/>
      <c r="AJ295" s="205"/>
      <c r="AK295" s="205"/>
      <c r="AL295" s="205"/>
      <c r="AM295" s="205"/>
      <c r="AN295" s="205"/>
      <c r="AO295" s="205"/>
      <c r="AP295" s="205"/>
      <c r="AQ295" s="205"/>
      <c r="AR295" s="205"/>
      <c r="AS295" s="205"/>
      <c r="AT295" s="205"/>
      <c r="AU295" s="205"/>
      <c r="AV295" s="162"/>
      <c r="AW295" s="205"/>
      <c r="AX295" s="120"/>
      <c r="AY295" s="205"/>
      <c r="AZ295" s="205"/>
      <c r="BA295" s="205"/>
      <c r="BB295" s="205"/>
      <c r="BC295" s="205"/>
      <c r="BD295" s="205"/>
      <c r="BE295" s="205"/>
      <c r="BF295" s="205"/>
      <c r="BG295" s="205"/>
      <c r="BH295" s="205"/>
      <c r="BI295" s="205"/>
      <c r="BJ295" s="205"/>
      <c r="BK295" s="162"/>
      <c r="BL295" s="205"/>
      <c r="BM295" s="120"/>
      <c r="BN295" s="205"/>
      <c r="BO295" s="205"/>
      <c r="BP295" s="205"/>
      <c r="BQ295" s="205"/>
      <c r="BR295" s="205"/>
      <c r="BS295" s="205"/>
      <c r="BT295" s="205"/>
      <c r="BU295" s="205"/>
      <c r="BV295" s="205"/>
      <c r="BW295" s="205"/>
      <c r="BX295" s="205"/>
      <c r="BY295" s="205"/>
      <c r="BZ295" s="162"/>
      <c r="CA295" s="205"/>
      <c r="CB295" s="120"/>
      <c r="CC295" s="205"/>
      <c r="CD295" s="205"/>
      <c r="CE295" s="205"/>
      <c r="CF295" s="205"/>
      <c r="CG295" s="205"/>
      <c r="CH295" s="205"/>
      <c r="CI295" s="205"/>
      <c r="CJ295" s="205"/>
      <c r="CK295" s="205"/>
      <c r="CL295" s="205"/>
      <c r="CM295" s="205"/>
      <c r="CN295" s="205"/>
      <c r="CO295" s="162"/>
      <c r="CP295" s="205"/>
      <c r="CQ295" s="120"/>
    </row>
    <row r="296" spans="1:95" s="8" customFormat="1" x14ac:dyDescent="0.35">
      <c r="A296" s="8" t="s">
        <v>90</v>
      </c>
      <c r="C296" s="17">
        <f>SUM(C290:C295)</f>
        <v>836915.625</v>
      </c>
      <c r="D296" s="17">
        <f>SUM(D290:D295)</f>
        <v>836915.625</v>
      </c>
      <c r="E296" s="94"/>
      <c r="F296" s="161">
        <f t="shared" ref="F296:S296" si="1862">SUM(F290:F295)</f>
        <v>42000</v>
      </c>
      <c r="G296" s="161">
        <f t="shared" si="1862"/>
        <v>42000</v>
      </c>
      <c r="H296" s="161">
        <f t="shared" si="1862"/>
        <v>42000</v>
      </c>
      <c r="I296" s="161">
        <f t="shared" si="1862"/>
        <v>42000</v>
      </c>
      <c r="J296" s="161">
        <f t="shared" si="1862"/>
        <v>42000</v>
      </c>
      <c r="K296" s="161">
        <f t="shared" si="1862"/>
        <v>42000</v>
      </c>
      <c r="L296" s="161">
        <f t="shared" si="1862"/>
        <v>42000</v>
      </c>
      <c r="M296" s="161">
        <f t="shared" si="1862"/>
        <v>42000</v>
      </c>
      <c r="N296" s="161">
        <f t="shared" si="1862"/>
        <v>42000</v>
      </c>
      <c r="O296" s="161">
        <f t="shared" si="1862"/>
        <v>42000</v>
      </c>
      <c r="P296" s="161">
        <f t="shared" si="1862"/>
        <v>42000</v>
      </c>
      <c r="Q296" s="161">
        <f t="shared" si="1862"/>
        <v>42000</v>
      </c>
      <c r="R296" s="161"/>
      <c r="S296" s="161">
        <f t="shared" si="1862"/>
        <v>504000</v>
      </c>
      <c r="T296" s="161"/>
      <c r="U296" s="161">
        <f t="shared" ref="U296:AF296" si="1863">SUM(U290:U295)</f>
        <v>42000</v>
      </c>
      <c r="V296" s="161">
        <f t="shared" si="1863"/>
        <v>42000</v>
      </c>
      <c r="W296" s="161">
        <f t="shared" si="1863"/>
        <v>42000</v>
      </c>
      <c r="X296" s="161">
        <f t="shared" si="1863"/>
        <v>42000</v>
      </c>
      <c r="Y296" s="161">
        <f t="shared" si="1863"/>
        <v>42000</v>
      </c>
      <c r="Z296" s="161">
        <f t="shared" si="1863"/>
        <v>42000</v>
      </c>
      <c r="AA296" s="161">
        <f t="shared" si="1863"/>
        <v>42000</v>
      </c>
      <c r="AB296" s="161">
        <f t="shared" si="1863"/>
        <v>42000</v>
      </c>
      <c r="AC296" s="161">
        <f t="shared" si="1863"/>
        <v>42000</v>
      </c>
      <c r="AD296" s="161">
        <f t="shared" si="1863"/>
        <v>42000</v>
      </c>
      <c r="AE296" s="161">
        <f t="shared" si="1863"/>
        <v>42000</v>
      </c>
      <c r="AF296" s="161">
        <f t="shared" si="1863"/>
        <v>42000</v>
      </c>
      <c r="AG296" s="161"/>
      <c r="AH296" s="161">
        <f t="shared" ref="AH296" si="1864">SUM(AH290:AH295)</f>
        <v>504000</v>
      </c>
      <c r="AI296" s="17"/>
      <c r="AJ296" s="161">
        <f t="shared" ref="AJ296:AU296" si="1865">SUM(AJ290:AJ295)</f>
        <v>42000</v>
      </c>
      <c r="AK296" s="161">
        <f t="shared" si="1865"/>
        <v>42000</v>
      </c>
      <c r="AL296" s="161">
        <f t="shared" si="1865"/>
        <v>42000</v>
      </c>
      <c r="AM296" s="161">
        <f t="shared" si="1865"/>
        <v>42000</v>
      </c>
      <c r="AN296" s="161">
        <f t="shared" si="1865"/>
        <v>42000</v>
      </c>
      <c r="AO296" s="161">
        <f t="shared" si="1865"/>
        <v>42000</v>
      </c>
      <c r="AP296" s="161">
        <f t="shared" si="1865"/>
        <v>42000</v>
      </c>
      <c r="AQ296" s="161">
        <f t="shared" si="1865"/>
        <v>42000</v>
      </c>
      <c r="AR296" s="161">
        <f t="shared" si="1865"/>
        <v>42000</v>
      </c>
      <c r="AS296" s="161">
        <f t="shared" si="1865"/>
        <v>42000</v>
      </c>
      <c r="AT296" s="161">
        <f t="shared" si="1865"/>
        <v>42000</v>
      </c>
      <c r="AU296" s="161">
        <f t="shared" si="1865"/>
        <v>42000</v>
      </c>
      <c r="AV296" s="161"/>
      <c r="AW296" s="161">
        <f t="shared" ref="AW296" si="1866">SUM(AW290:AW295)</f>
        <v>504000</v>
      </c>
      <c r="AX296" s="17"/>
      <c r="AY296" s="161">
        <f t="shared" ref="AY296:BJ296" si="1867">SUM(AY290:AY295)</f>
        <v>42000</v>
      </c>
      <c r="AZ296" s="161">
        <f t="shared" si="1867"/>
        <v>42000</v>
      </c>
      <c r="BA296" s="161">
        <f t="shared" si="1867"/>
        <v>42000</v>
      </c>
      <c r="BB296" s="161">
        <f t="shared" si="1867"/>
        <v>42000</v>
      </c>
      <c r="BC296" s="161">
        <f t="shared" si="1867"/>
        <v>42000</v>
      </c>
      <c r="BD296" s="161">
        <f t="shared" si="1867"/>
        <v>42000</v>
      </c>
      <c r="BE296" s="161">
        <f t="shared" si="1867"/>
        <v>42000</v>
      </c>
      <c r="BF296" s="161">
        <f t="shared" si="1867"/>
        <v>42000</v>
      </c>
      <c r="BG296" s="161">
        <f t="shared" si="1867"/>
        <v>42000</v>
      </c>
      <c r="BH296" s="161">
        <f t="shared" si="1867"/>
        <v>42000</v>
      </c>
      <c r="BI296" s="161">
        <f t="shared" si="1867"/>
        <v>42000</v>
      </c>
      <c r="BJ296" s="161">
        <f t="shared" si="1867"/>
        <v>42000</v>
      </c>
      <c r="BK296" s="161"/>
      <c r="BL296" s="161">
        <f t="shared" ref="BL296" si="1868">SUM(BL290:BL295)</f>
        <v>504000</v>
      </c>
      <c r="BM296" s="17"/>
      <c r="BN296" s="161">
        <f t="shared" ref="BN296:BY296" si="1869">SUM(BN290:BN295)</f>
        <v>42000</v>
      </c>
      <c r="BO296" s="161">
        <f t="shared" si="1869"/>
        <v>42000</v>
      </c>
      <c r="BP296" s="161">
        <f t="shared" si="1869"/>
        <v>42000</v>
      </c>
      <c r="BQ296" s="161">
        <f t="shared" si="1869"/>
        <v>42000</v>
      </c>
      <c r="BR296" s="161">
        <f t="shared" si="1869"/>
        <v>42000</v>
      </c>
      <c r="BS296" s="161">
        <f t="shared" si="1869"/>
        <v>42000</v>
      </c>
      <c r="BT296" s="161">
        <f t="shared" si="1869"/>
        <v>42000</v>
      </c>
      <c r="BU296" s="161">
        <f t="shared" si="1869"/>
        <v>42000</v>
      </c>
      <c r="BV296" s="161">
        <f t="shared" si="1869"/>
        <v>42000</v>
      </c>
      <c r="BW296" s="161">
        <f t="shared" si="1869"/>
        <v>42000</v>
      </c>
      <c r="BX296" s="161">
        <f t="shared" si="1869"/>
        <v>42000</v>
      </c>
      <c r="BY296" s="161">
        <f t="shared" si="1869"/>
        <v>42000</v>
      </c>
      <c r="BZ296" s="161"/>
      <c r="CA296" s="161">
        <f t="shared" ref="CA296" si="1870">SUM(CA290:CA295)</f>
        <v>504000</v>
      </c>
      <c r="CB296" s="17"/>
      <c r="CC296" s="161">
        <f t="shared" ref="CC296:CN296" si="1871">SUM(CC290:CC295)</f>
        <v>42000</v>
      </c>
      <c r="CD296" s="161">
        <f t="shared" si="1871"/>
        <v>42000</v>
      </c>
      <c r="CE296" s="161">
        <f t="shared" si="1871"/>
        <v>42000</v>
      </c>
      <c r="CF296" s="161">
        <f t="shared" si="1871"/>
        <v>42000</v>
      </c>
      <c r="CG296" s="161">
        <f t="shared" si="1871"/>
        <v>42000</v>
      </c>
      <c r="CH296" s="161">
        <f t="shared" si="1871"/>
        <v>42000</v>
      </c>
      <c r="CI296" s="161">
        <f t="shared" si="1871"/>
        <v>42000</v>
      </c>
      <c r="CJ296" s="161">
        <f t="shared" si="1871"/>
        <v>42000</v>
      </c>
      <c r="CK296" s="161">
        <f t="shared" si="1871"/>
        <v>42000</v>
      </c>
      <c r="CL296" s="161">
        <f t="shared" si="1871"/>
        <v>42000</v>
      </c>
      <c r="CM296" s="161">
        <f t="shared" si="1871"/>
        <v>42000</v>
      </c>
      <c r="CN296" s="161">
        <f t="shared" si="1871"/>
        <v>42000</v>
      </c>
      <c r="CO296" s="161"/>
      <c r="CP296" s="161">
        <f t="shared" ref="CP296" si="1872">SUM(CP290:CP295)</f>
        <v>504000</v>
      </c>
      <c r="CQ296" s="17"/>
    </row>
    <row r="297" spans="1:95" s="8" customFormat="1" x14ac:dyDescent="0.35">
      <c r="C297" s="17"/>
      <c r="D297" s="17"/>
      <c r="F297" s="161"/>
      <c r="G297" s="161"/>
      <c r="H297" s="161"/>
      <c r="I297" s="161"/>
      <c r="J297" s="161"/>
      <c r="K297" s="161"/>
      <c r="L297" s="161"/>
      <c r="M297" s="161"/>
      <c r="N297" s="161"/>
      <c r="O297" s="161"/>
      <c r="P297" s="161"/>
      <c r="Q297" s="161"/>
      <c r="R297" s="161"/>
      <c r="S297" s="161"/>
      <c r="T297" s="161"/>
      <c r="U297" s="161"/>
      <c r="V297" s="161"/>
      <c r="W297" s="161"/>
      <c r="X297" s="161"/>
      <c r="Y297" s="161"/>
      <c r="Z297" s="161"/>
      <c r="AA297" s="161"/>
      <c r="AB297" s="161"/>
      <c r="AC297" s="161"/>
      <c r="AD297" s="161"/>
      <c r="AE297" s="161"/>
      <c r="AF297" s="161"/>
      <c r="AG297" s="161"/>
      <c r="AH297" s="161"/>
      <c r="AI297" s="17"/>
      <c r="AJ297" s="161"/>
      <c r="AK297" s="161"/>
      <c r="AL297" s="161"/>
      <c r="AM297" s="161"/>
      <c r="AN297" s="161"/>
      <c r="AO297" s="161"/>
      <c r="AP297" s="161"/>
      <c r="AQ297" s="161"/>
      <c r="AR297" s="161"/>
      <c r="AS297" s="161"/>
      <c r="AT297" s="161"/>
      <c r="AU297" s="161"/>
      <c r="AV297" s="161"/>
      <c r="AW297" s="161"/>
      <c r="AX297" s="17"/>
      <c r="AY297" s="161"/>
      <c r="AZ297" s="161"/>
      <c r="BA297" s="161"/>
      <c r="BB297" s="161"/>
      <c r="BC297" s="161"/>
      <c r="BD297" s="161"/>
      <c r="BE297" s="161"/>
      <c r="BF297" s="161"/>
      <c r="BG297" s="161"/>
      <c r="BH297" s="161"/>
      <c r="BI297" s="161"/>
      <c r="BJ297" s="161"/>
      <c r="BK297" s="161"/>
      <c r="BL297" s="161"/>
      <c r="BM297" s="17"/>
      <c r="BN297" s="161"/>
      <c r="BO297" s="161"/>
      <c r="BP297" s="161"/>
      <c r="BQ297" s="161"/>
      <c r="BR297" s="161"/>
      <c r="BS297" s="161"/>
      <c r="BT297" s="161"/>
      <c r="BU297" s="161"/>
      <c r="BV297" s="161"/>
      <c r="BW297" s="161"/>
      <c r="BX297" s="161"/>
      <c r="BY297" s="161"/>
      <c r="BZ297" s="161"/>
      <c r="CA297" s="161"/>
      <c r="CB297" s="17"/>
      <c r="CC297" s="161"/>
      <c r="CD297" s="161"/>
      <c r="CE297" s="161"/>
      <c r="CF297" s="161"/>
      <c r="CG297" s="161"/>
      <c r="CH297" s="161"/>
      <c r="CI297" s="161"/>
      <c r="CJ297" s="161"/>
      <c r="CK297" s="161"/>
      <c r="CL297" s="161"/>
      <c r="CM297" s="161"/>
      <c r="CN297" s="161"/>
      <c r="CO297" s="161"/>
      <c r="CP297" s="161"/>
      <c r="CQ297" s="17"/>
    </row>
    <row r="298" spans="1:95" s="15" customFormat="1" thickBot="1" x14ac:dyDescent="0.35">
      <c r="A298" s="15" t="s">
        <v>98</v>
      </c>
      <c r="C298" s="79">
        <f>C296</f>
        <v>836915.625</v>
      </c>
      <c r="D298" s="79">
        <f>D296</f>
        <v>836915.625</v>
      </c>
      <c r="F298" s="171">
        <f t="shared" ref="F298:P298" si="1873">F296</f>
        <v>42000</v>
      </c>
      <c r="G298" s="171">
        <f t="shared" si="1873"/>
        <v>42000</v>
      </c>
      <c r="H298" s="171">
        <f t="shared" si="1873"/>
        <v>42000</v>
      </c>
      <c r="I298" s="171">
        <f t="shared" si="1873"/>
        <v>42000</v>
      </c>
      <c r="J298" s="171">
        <f t="shared" si="1873"/>
        <v>42000</v>
      </c>
      <c r="K298" s="171">
        <f t="shared" si="1873"/>
        <v>42000</v>
      </c>
      <c r="L298" s="171">
        <f t="shared" si="1873"/>
        <v>42000</v>
      </c>
      <c r="M298" s="171">
        <f t="shared" si="1873"/>
        <v>42000</v>
      </c>
      <c r="N298" s="171">
        <f t="shared" si="1873"/>
        <v>42000</v>
      </c>
      <c r="O298" s="171">
        <f t="shared" si="1873"/>
        <v>42000</v>
      </c>
      <c r="P298" s="171">
        <f t="shared" si="1873"/>
        <v>42000</v>
      </c>
      <c r="Q298" s="171">
        <f>Q296</f>
        <v>42000</v>
      </c>
      <c r="R298" s="171"/>
      <c r="S298" s="171">
        <f>SUM(F298:R298)</f>
        <v>504000</v>
      </c>
      <c r="T298" s="171"/>
      <c r="U298" s="171">
        <f t="shared" ref="U298:AE298" si="1874">U296</f>
        <v>42000</v>
      </c>
      <c r="V298" s="171">
        <f t="shared" si="1874"/>
        <v>42000</v>
      </c>
      <c r="W298" s="171">
        <f t="shared" si="1874"/>
        <v>42000</v>
      </c>
      <c r="X298" s="171">
        <f t="shared" si="1874"/>
        <v>42000</v>
      </c>
      <c r="Y298" s="171">
        <f t="shared" si="1874"/>
        <v>42000</v>
      </c>
      <c r="Z298" s="171">
        <f t="shared" si="1874"/>
        <v>42000</v>
      </c>
      <c r="AA298" s="171">
        <f t="shared" si="1874"/>
        <v>42000</v>
      </c>
      <c r="AB298" s="171">
        <f t="shared" si="1874"/>
        <v>42000</v>
      </c>
      <c r="AC298" s="171">
        <f t="shared" si="1874"/>
        <v>42000</v>
      </c>
      <c r="AD298" s="171">
        <f t="shared" si="1874"/>
        <v>42000</v>
      </c>
      <c r="AE298" s="171">
        <f t="shared" si="1874"/>
        <v>42000</v>
      </c>
      <c r="AF298" s="171">
        <f>AF296</f>
        <v>42000</v>
      </c>
      <c r="AG298" s="171"/>
      <c r="AH298" s="171">
        <f>SUM(U298:AG298)</f>
        <v>504000</v>
      </c>
      <c r="AI298" s="79"/>
      <c r="AJ298" s="171">
        <f t="shared" ref="AJ298:AT298" si="1875">AJ296</f>
        <v>42000</v>
      </c>
      <c r="AK298" s="171">
        <f t="shared" si="1875"/>
        <v>42000</v>
      </c>
      <c r="AL298" s="171">
        <f t="shared" si="1875"/>
        <v>42000</v>
      </c>
      <c r="AM298" s="171">
        <f t="shared" si="1875"/>
        <v>42000</v>
      </c>
      <c r="AN298" s="171">
        <f t="shared" si="1875"/>
        <v>42000</v>
      </c>
      <c r="AO298" s="171">
        <f t="shared" si="1875"/>
        <v>42000</v>
      </c>
      <c r="AP298" s="171">
        <f t="shared" si="1875"/>
        <v>42000</v>
      </c>
      <c r="AQ298" s="171">
        <f t="shared" si="1875"/>
        <v>42000</v>
      </c>
      <c r="AR298" s="171">
        <f t="shared" si="1875"/>
        <v>42000</v>
      </c>
      <c r="AS298" s="171">
        <f t="shared" si="1875"/>
        <v>42000</v>
      </c>
      <c r="AT298" s="171">
        <f t="shared" si="1875"/>
        <v>42000</v>
      </c>
      <c r="AU298" s="171">
        <f>AU296</f>
        <v>42000</v>
      </c>
      <c r="AV298" s="171"/>
      <c r="AW298" s="171">
        <f>SUM(AJ298:AV298)</f>
        <v>504000</v>
      </c>
      <c r="AX298" s="79"/>
      <c r="AY298" s="171">
        <f t="shared" ref="AY298:BI298" si="1876">AY296</f>
        <v>42000</v>
      </c>
      <c r="AZ298" s="171">
        <f t="shared" si="1876"/>
        <v>42000</v>
      </c>
      <c r="BA298" s="171">
        <f t="shared" si="1876"/>
        <v>42000</v>
      </c>
      <c r="BB298" s="171">
        <f t="shared" si="1876"/>
        <v>42000</v>
      </c>
      <c r="BC298" s="171">
        <f t="shared" si="1876"/>
        <v>42000</v>
      </c>
      <c r="BD298" s="171">
        <f t="shared" si="1876"/>
        <v>42000</v>
      </c>
      <c r="BE298" s="171">
        <f t="shared" si="1876"/>
        <v>42000</v>
      </c>
      <c r="BF298" s="171">
        <f t="shared" si="1876"/>
        <v>42000</v>
      </c>
      <c r="BG298" s="171">
        <f t="shared" si="1876"/>
        <v>42000</v>
      </c>
      <c r="BH298" s="171">
        <f t="shared" si="1876"/>
        <v>42000</v>
      </c>
      <c r="BI298" s="171">
        <f t="shared" si="1876"/>
        <v>42000</v>
      </c>
      <c r="BJ298" s="171">
        <f>BJ296</f>
        <v>42000</v>
      </c>
      <c r="BK298" s="171"/>
      <c r="BL298" s="171">
        <f>SUM(AY298:BK298)</f>
        <v>504000</v>
      </c>
      <c r="BM298" s="79"/>
      <c r="BN298" s="171">
        <f t="shared" ref="BN298:BX298" si="1877">BN296</f>
        <v>42000</v>
      </c>
      <c r="BO298" s="171">
        <f t="shared" si="1877"/>
        <v>42000</v>
      </c>
      <c r="BP298" s="171">
        <f t="shared" si="1877"/>
        <v>42000</v>
      </c>
      <c r="BQ298" s="171">
        <f t="shared" si="1877"/>
        <v>42000</v>
      </c>
      <c r="BR298" s="171">
        <f t="shared" si="1877"/>
        <v>42000</v>
      </c>
      <c r="BS298" s="171">
        <f t="shared" si="1877"/>
        <v>42000</v>
      </c>
      <c r="BT298" s="171">
        <f t="shared" si="1877"/>
        <v>42000</v>
      </c>
      <c r="BU298" s="171">
        <f t="shared" si="1877"/>
        <v>42000</v>
      </c>
      <c r="BV298" s="171">
        <f t="shared" si="1877"/>
        <v>42000</v>
      </c>
      <c r="BW298" s="171">
        <f t="shared" si="1877"/>
        <v>42000</v>
      </c>
      <c r="BX298" s="171">
        <f t="shared" si="1877"/>
        <v>42000</v>
      </c>
      <c r="BY298" s="171">
        <f>BY296</f>
        <v>42000</v>
      </c>
      <c r="BZ298" s="171"/>
      <c r="CA298" s="171">
        <f>SUM(BN298:BZ298)</f>
        <v>504000</v>
      </c>
      <c r="CB298" s="79"/>
      <c r="CC298" s="171">
        <f t="shared" ref="CC298:CM298" si="1878">CC296</f>
        <v>42000</v>
      </c>
      <c r="CD298" s="171">
        <f t="shared" si="1878"/>
        <v>42000</v>
      </c>
      <c r="CE298" s="171">
        <f t="shared" si="1878"/>
        <v>42000</v>
      </c>
      <c r="CF298" s="171">
        <f t="shared" si="1878"/>
        <v>42000</v>
      </c>
      <c r="CG298" s="171">
        <f t="shared" si="1878"/>
        <v>42000</v>
      </c>
      <c r="CH298" s="171">
        <f t="shared" si="1878"/>
        <v>42000</v>
      </c>
      <c r="CI298" s="171">
        <f t="shared" si="1878"/>
        <v>42000</v>
      </c>
      <c r="CJ298" s="171">
        <f t="shared" si="1878"/>
        <v>42000</v>
      </c>
      <c r="CK298" s="171">
        <f t="shared" si="1878"/>
        <v>42000</v>
      </c>
      <c r="CL298" s="171">
        <f t="shared" si="1878"/>
        <v>42000</v>
      </c>
      <c r="CM298" s="171">
        <f t="shared" si="1878"/>
        <v>42000</v>
      </c>
      <c r="CN298" s="171">
        <f>CN296</f>
        <v>42000</v>
      </c>
      <c r="CO298" s="171"/>
      <c r="CP298" s="171">
        <f>SUM(CC298:CO298)</f>
        <v>504000</v>
      </c>
      <c r="CQ298" s="79"/>
    </row>
    <row r="299" spans="1:95" s="9" customFormat="1" ht="15" x14ac:dyDescent="0.3">
      <c r="C299" s="203"/>
      <c r="D299" s="203"/>
      <c r="F299" s="202"/>
      <c r="G299" s="202"/>
      <c r="H299" s="202"/>
      <c r="I299" s="202"/>
      <c r="J299" s="202"/>
      <c r="K299" s="202"/>
      <c r="L299" s="202"/>
      <c r="M299" s="202"/>
      <c r="N299" s="202"/>
      <c r="O299" s="202"/>
      <c r="P299" s="202"/>
      <c r="Q299" s="202"/>
      <c r="R299" s="202"/>
      <c r="S299" s="202"/>
      <c r="T299" s="202"/>
      <c r="U299" s="202"/>
      <c r="V299" s="202"/>
      <c r="W299" s="202"/>
      <c r="X299" s="202"/>
      <c r="Y299" s="202"/>
      <c r="Z299" s="202"/>
      <c r="AA299" s="202"/>
      <c r="AB299" s="202"/>
      <c r="AC299" s="202"/>
      <c r="AD299" s="202"/>
      <c r="AE299" s="202"/>
      <c r="AF299" s="202"/>
      <c r="AG299" s="202"/>
      <c r="AH299" s="202"/>
      <c r="AI299" s="203"/>
      <c r="AJ299" s="202"/>
      <c r="AK299" s="202"/>
      <c r="AL299" s="202"/>
      <c r="AM299" s="202"/>
      <c r="AN299" s="202"/>
      <c r="AO299" s="202"/>
      <c r="AP299" s="202"/>
      <c r="AQ299" s="202"/>
      <c r="AR299" s="202"/>
      <c r="AS299" s="202"/>
      <c r="AT299" s="202"/>
      <c r="AU299" s="202"/>
      <c r="AV299" s="202"/>
      <c r="AW299" s="202"/>
      <c r="AX299" s="203"/>
      <c r="AY299" s="202"/>
      <c r="AZ299" s="202"/>
      <c r="BA299" s="202"/>
      <c r="BB299" s="202"/>
      <c r="BC299" s="202"/>
      <c r="BD299" s="202"/>
      <c r="BE299" s="202"/>
      <c r="BF299" s="202"/>
      <c r="BG299" s="202"/>
      <c r="BH299" s="202"/>
      <c r="BI299" s="202"/>
      <c r="BJ299" s="202"/>
      <c r="BK299" s="202"/>
      <c r="BL299" s="202"/>
      <c r="BM299" s="203"/>
      <c r="BN299" s="202"/>
      <c r="BO299" s="202"/>
      <c r="BP299" s="202"/>
      <c r="BQ299" s="202"/>
      <c r="BR299" s="202"/>
      <c r="BS299" s="202"/>
      <c r="BT299" s="202"/>
      <c r="BU299" s="202"/>
      <c r="BV299" s="202"/>
      <c r="BW299" s="202"/>
      <c r="BX299" s="202"/>
      <c r="BY299" s="202"/>
      <c r="BZ299" s="202"/>
      <c r="CA299" s="202"/>
      <c r="CB299" s="203"/>
      <c r="CC299" s="202"/>
      <c r="CD299" s="202"/>
      <c r="CE299" s="202"/>
      <c r="CF299" s="202"/>
      <c r="CG299" s="202"/>
      <c r="CH299" s="202"/>
      <c r="CI299" s="202"/>
      <c r="CJ299" s="202"/>
      <c r="CK299" s="202"/>
      <c r="CL299" s="202"/>
      <c r="CM299" s="202"/>
      <c r="CN299" s="202"/>
      <c r="CO299" s="202"/>
      <c r="CP299" s="202"/>
      <c r="CQ299" s="203"/>
    </row>
    <row r="300" spans="1:95" s="9" customFormat="1" x14ac:dyDescent="0.35">
      <c r="A300" s="81" t="s">
        <v>256</v>
      </c>
      <c r="C300" s="202"/>
      <c r="D300" s="202"/>
      <c r="F300" s="202"/>
      <c r="G300" s="202"/>
      <c r="H300" s="202"/>
      <c r="I300" s="202"/>
      <c r="J300" s="202"/>
      <c r="K300" s="202"/>
      <c r="L300" s="202"/>
      <c r="M300" s="202"/>
      <c r="N300" s="202"/>
      <c r="O300" s="202"/>
      <c r="P300" s="202"/>
      <c r="Q300" s="202"/>
      <c r="R300" s="202"/>
      <c r="S300" s="202"/>
      <c r="T300" s="202"/>
      <c r="U300" s="202"/>
      <c r="V300" s="202"/>
      <c r="W300" s="202"/>
      <c r="X300" s="202"/>
      <c r="Y300" s="202"/>
      <c r="Z300" s="202"/>
      <c r="AA300" s="202"/>
      <c r="AB300" s="202"/>
      <c r="AC300" s="202"/>
      <c r="AD300" s="202"/>
      <c r="AE300" s="202"/>
      <c r="AF300" s="202"/>
      <c r="AG300" s="202"/>
      <c r="AH300" s="202"/>
      <c r="AI300" s="203"/>
      <c r="AJ300" s="202"/>
      <c r="AK300" s="202"/>
      <c r="AL300" s="202"/>
      <c r="AM300" s="202"/>
      <c r="AN300" s="202"/>
      <c r="AO300" s="202"/>
      <c r="AP300" s="202"/>
      <c r="AQ300" s="202"/>
      <c r="AR300" s="202"/>
      <c r="AS300" s="202"/>
      <c r="AT300" s="202"/>
      <c r="AU300" s="202"/>
      <c r="AV300" s="202"/>
      <c r="AW300" s="202"/>
      <c r="AX300" s="203"/>
      <c r="AY300" s="202"/>
      <c r="AZ300" s="202"/>
      <c r="BA300" s="202"/>
      <c r="BB300" s="202"/>
      <c r="BC300" s="202"/>
      <c r="BD300" s="202"/>
      <c r="BE300" s="202"/>
      <c r="BF300" s="202"/>
      <c r="BG300" s="202"/>
      <c r="BH300" s="202"/>
      <c r="BI300" s="202"/>
      <c r="BJ300" s="202"/>
      <c r="BK300" s="202"/>
      <c r="BL300" s="202"/>
      <c r="BM300" s="203"/>
      <c r="BN300" s="202"/>
      <c r="BO300" s="202"/>
      <c r="BP300" s="202"/>
      <c r="BQ300" s="202"/>
      <c r="BR300" s="202"/>
      <c r="BS300" s="202"/>
      <c r="BT300" s="202"/>
      <c r="BU300" s="202"/>
      <c r="BV300" s="202"/>
      <c r="BW300" s="202"/>
      <c r="BX300" s="202"/>
      <c r="BY300" s="202"/>
      <c r="BZ300" s="202"/>
      <c r="CA300" s="202"/>
      <c r="CB300" s="203"/>
      <c r="CC300" s="202"/>
      <c r="CD300" s="202"/>
      <c r="CE300" s="202"/>
      <c r="CF300" s="202"/>
      <c r="CG300" s="202"/>
      <c r="CH300" s="202"/>
      <c r="CI300" s="202"/>
      <c r="CJ300" s="202"/>
      <c r="CK300" s="202"/>
      <c r="CL300" s="202"/>
      <c r="CM300" s="202"/>
      <c r="CN300" s="202"/>
      <c r="CO300" s="202"/>
      <c r="CP300" s="202"/>
      <c r="CQ300" s="203"/>
    </row>
    <row r="301" spans="1:95" s="9" customFormat="1" x14ac:dyDescent="0.35">
      <c r="A301" s="8" t="s">
        <v>93</v>
      </c>
      <c r="C301" s="173">
        <f t="shared" ref="C301:D301" si="1879">C290/C$251</f>
        <v>1.394859375E-2</v>
      </c>
      <c r="D301" s="173">
        <f t="shared" si="1879"/>
        <v>1.54984375E-2</v>
      </c>
      <c r="F301" s="173">
        <f t="shared" ref="F301:Q301" si="1880">F290/F$251</f>
        <v>1.4260249554367201E-2</v>
      </c>
      <c r="G301" s="173">
        <f t="shared" si="1880"/>
        <v>6.7340067340067337E-3</v>
      </c>
      <c r="H301" s="173">
        <f t="shared" si="1880"/>
        <v>8.3594566353187051E-3</v>
      </c>
      <c r="I301" s="173">
        <f t="shared" si="1880"/>
        <v>7.3461891643709825E-3</v>
      </c>
      <c r="J301" s="173">
        <f t="shared" si="1880"/>
        <v>5.270092226613966E-3</v>
      </c>
      <c r="K301" s="173">
        <f t="shared" si="1880"/>
        <v>5.270092226613966E-3</v>
      </c>
      <c r="L301" s="173">
        <f t="shared" si="1880"/>
        <v>5.772005772005772E-3</v>
      </c>
      <c r="M301" s="173">
        <f t="shared" si="1880"/>
        <v>7.575757575757576E-3</v>
      </c>
      <c r="N301" s="173">
        <f t="shared" si="1880"/>
        <v>7.575757575757576E-3</v>
      </c>
      <c r="O301" s="173">
        <f t="shared" si="1880"/>
        <v>7.575757575757576E-3</v>
      </c>
      <c r="P301" s="173">
        <f t="shared" si="1880"/>
        <v>1.2121212121212121E-2</v>
      </c>
      <c r="Q301" s="173">
        <f t="shared" si="1880"/>
        <v>1.4692378328741965E-2</v>
      </c>
      <c r="R301" s="202"/>
      <c r="S301" s="173">
        <f>S290/S$251</f>
        <v>7.6254021208149647E-3</v>
      </c>
      <c r="T301" s="202"/>
      <c r="U301" s="173">
        <f t="shared" ref="U301:AF301" si="1881">U290/U$251</f>
        <v>1.3083899001902566E-2</v>
      </c>
      <c r="V301" s="173">
        <f t="shared" si="1881"/>
        <v>6.1785078620095451E-3</v>
      </c>
      <c r="W301" s="173">
        <f t="shared" si="1881"/>
        <v>7.6698718287015041E-3</v>
      </c>
      <c r="X301" s="173">
        <f t="shared" si="1881"/>
        <v>6.7401903949195026E-3</v>
      </c>
      <c r="Y301" s="173">
        <f t="shared" si="1881"/>
        <v>4.8353539789639912E-3</v>
      </c>
      <c r="Z301" s="173">
        <f t="shared" si="1881"/>
        <v>4.8353539789639912E-3</v>
      </c>
      <c r="AA301" s="173">
        <f t="shared" si="1881"/>
        <v>5.2958638817224672E-3</v>
      </c>
      <c r="AB301" s="173">
        <f t="shared" si="1881"/>
        <v>6.9508213447607376E-3</v>
      </c>
      <c r="AC301" s="173">
        <f t="shared" si="1881"/>
        <v>6.9508213447607376E-3</v>
      </c>
      <c r="AD301" s="173">
        <f t="shared" si="1881"/>
        <v>6.9508213447607376E-3</v>
      </c>
      <c r="AE301" s="173">
        <f t="shared" si="1881"/>
        <v>1.1121314151617179E-2</v>
      </c>
      <c r="AF301" s="173">
        <f t="shared" si="1881"/>
        <v>1.3480380789839005E-2</v>
      </c>
      <c r="AG301" s="202"/>
      <c r="AH301" s="173">
        <f>AH290/AH$251</f>
        <v>6.9963706327342678E-3</v>
      </c>
      <c r="AI301" s="203"/>
      <c r="AJ301" s="173">
        <f t="shared" ref="AJ301:AU301" si="1882">AJ290/AJ$251</f>
        <v>1.2460856192288159E-2</v>
      </c>
      <c r="AK301" s="173">
        <f t="shared" si="1882"/>
        <v>5.8842932019138525E-3</v>
      </c>
      <c r="AL301" s="173">
        <f t="shared" si="1882"/>
        <v>7.3046398368585763E-3</v>
      </c>
      <c r="AM301" s="173">
        <f t="shared" si="1882"/>
        <v>6.4192289475423839E-3</v>
      </c>
      <c r="AN301" s="173">
        <f t="shared" si="1882"/>
        <v>4.6050990275847527E-3</v>
      </c>
      <c r="AO301" s="173">
        <f t="shared" si="1882"/>
        <v>4.6050990275847527E-3</v>
      </c>
      <c r="AP301" s="173">
        <f t="shared" si="1882"/>
        <v>5.0436798873547302E-3</v>
      </c>
      <c r="AQ301" s="173">
        <f t="shared" si="1882"/>
        <v>6.6198298521530832E-3</v>
      </c>
      <c r="AR301" s="173">
        <f t="shared" si="1882"/>
        <v>6.6198298521530832E-3</v>
      </c>
      <c r="AS301" s="173">
        <f t="shared" si="1882"/>
        <v>6.6198298521530832E-3</v>
      </c>
      <c r="AT301" s="173">
        <f t="shared" si="1882"/>
        <v>1.0591727763444934E-2</v>
      </c>
      <c r="AU301" s="173">
        <f t="shared" si="1882"/>
        <v>1.2838457895084768E-2</v>
      </c>
      <c r="AV301" s="202"/>
      <c r="AW301" s="173">
        <f>AW290/AW$251</f>
        <v>6.6632101264135881E-3</v>
      </c>
      <c r="AX301" s="203"/>
      <c r="AY301" s="173">
        <f t="shared" ref="AY301:BJ301" si="1883">AY290/AY$251</f>
        <v>1.1867482087893481E-2</v>
      </c>
      <c r="AZ301" s="173">
        <f t="shared" si="1883"/>
        <v>5.604088763727479E-3</v>
      </c>
      <c r="BA301" s="173">
        <f t="shared" si="1883"/>
        <v>6.956799844627215E-3</v>
      </c>
      <c r="BB301" s="173">
        <f t="shared" si="1883"/>
        <v>6.1135513786117939E-3</v>
      </c>
      <c r="BC301" s="173">
        <f t="shared" si="1883"/>
        <v>4.3858085976997644E-3</v>
      </c>
      <c r="BD301" s="173">
        <f t="shared" si="1883"/>
        <v>4.3858085976997644E-3</v>
      </c>
      <c r="BE301" s="173">
        <f t="shared" si="1883"/>
        <v>4.8035046546235517E-3</v>
      </c>
      <c r="BF301" s="173">
        <f t="shared" si="1883"/>
        <v>6.3045998591934127E-3</v>
      </c>
      <c r="BG301" s="173">
        <f t="shared" si="1883"/>
        <v>6.3045998591934127E-3</v>
      </c>
      <c r="BH301" s="173">
        <f t="shared" si="1883"/>
        <v>6.3045998591934127E-3</v>
      </c>
      <c r="BI301" s="173">
        <f t="shared" si="1883"/>
        <v>1.008735977470946E-2</v>
      </c>
      <c r="BJ301" s="173">
        <f t="shared" si="1883"/>
        <v>1.2227102757223588E-2</v>
      </c>
      <c r="BK301" s="202"/>
      <c r="BL301" s="173">
        <f>BL290/BL$251</f>
        <v>6.3459144061081794E-3</v>
      </c>
      <c r="BM301" s="203"/>
      <c r="BN301" s="173">
        <f t="shared" ref="BN301:BY301" si="1884">BN290/BN$251</f>
        <v>1.1302363893231887E-2</v>
      </c>
      <c r="BO301" s="173">
        <f t="shared" si="1884"/>
        <v>5.3372273940261701E-3</v>
      </c>
      <c r="BP301" s="173">
        <f t="shared" si="1884"/>
        <v>6.6255236615497285E-3</v>
      </c>
      <c r="BQ301" s="173">
        <f t="shared" si="1884"/>
        <v>5.8224298843921841E-3</v>
      </c>
      <c r="BR301" s="173">
        <f t="shared" si="1884"/>
        <v>4.1769605692378708E-3</v>
      </c>
      <c r="BS301" s="173">
        <f t="shared" si="1884"/>
        <v>4.1769605692378708E-3</v>
      </c>
      <c r="BT301" s="173">
        <f t="shared" si="1884"/>
        <v>4.5747663377367163E-3</v>
      </c>
      <c r="BU301" s="173">
        <f t="shared" si="1884"/>
        <v>6.00438081827944E-3</v>
      </c>
      <c r="BV301" s="173">
        <f t="shared" si="1884"/>
        <v>6.00438081827944E-3</v>
      </c>
      <c r="BW301" s="173">
        <f t="shared" si="1884"/>
        <v>6.00438081827944E-3</v>
      </c>
      <c r="BX301" s="173">
        <f t="shared" si="1884"/>
        <v>9.6070093092471033E-3</v>
      </c>
      <c r="BY301" s="173">
        <f t="shared" si="1884"/>
        <v>1.1644859768784368E-2</v>
      </c>
      <c r="BZ301" s="202"/>
      <c r="CA301" s="173">
        <f>CA290/CA$251</f>
        <v>6.0437280058173127E-3</v>
      </c>
      <c r="CB301" s="203"/>
      <c r="CC301" s="173">
        <f t="shared" ref="CC301:CN301" si="1885">CC290/CC$251</f>
        <v>1.0764156088792274E-2</v>
      </c>
      <c r="CD301" s="173">
        <f t="shared" si="1885"/>
        <v>5.0830737085963522E-3</v>
      </c>
      <c r="CE301" s="173">
        <f t="shared" si="1885"/>
        <v>6.3100225348092648E-3</v>
      </c>
      <c r="CF301" s="173">
        <f t="shared" si="1885"/>
        <v>5.5451713184687459E-3</v>
      </c>
      <c r="CG301" s="173">
        <f t="shared" si="1885"/>
        <v>3.978057684988448E-3</v>
      </c>
      <c r="CH301" s="173">
        <f t="shared" si="1885"/>
        <v>3.978057684988448E-3</v>
      </c>
      <c r="CI301" s="173">
        <f t="shared" si="1885"/>
        <v>4.3569203216540144E-3</v>
      </c>
      <c r="CJ301" s="173">
        <f t="shared" si="1885"/>
        <v>5.7184579221708958E-3</v>
      </c>
      <c r="CK301" s="173">
        <f t="shared" si="1885"/>
        <v>5.7184579221708958E-3</v>
      </c>
      <c r="CL301" s="173">
        <f t="shared" si="1885"/>
        <v>5.7184579221708958E-3</v>
      </c>
      <c r="CM301" s="173">
        <f t="shared" si="1885"/>
        <v>9.1495326754734325E-3</v>
      </c>
      <c r="CN301" s="173">
        <f t="shared" si="1885"/>
        <v>1.1090342636937492E-2</v>
      </c>
      <c r="CO301" s="202"/>
      <c r="CP301" s="173">
        <f>CP290/CP$251</f>
        <v>5.7559314341117272E-3</v>
      </c>
      <c r="CQ301" s="203"/>
    </row>
    <row r="302" spans="1:95" s="9" customFormat="1" x14ac:dyDescent="0.35">
      <c r="A302" s="8" t="s">
        <v>94</v>
      </c>
      <c r="C302" s="173">
        <f t="shared" ref="C302:D302" si="1886">C291/C$251</f>
        <v>1.1623828124999999E-2</v>
      </c>
      <c r="D302" s="173">
        <f t="shared" si="1886"/>
        <v>1.2915364583333333E-2</v>
      </c>
      <c r="F302" s="173">
        <f t="shared" ref="F302:Q302" si="1887">F291/F$251</f>
        <v>1.3071895424836602E-2</v>
      </c>
      <c r="G302" s="173">
        <f t="shared" si="1887"/>
        <v>6.1728395061728392E-3</v>
      </c>
      <c r="H302" s="173">
        <f t="shared" si="1887"/>
        <v>7.6628352490421452E-3</v>
      </c>
      <c r="I302" s="173">
        <f t="shared" si="1887"/>
        <v>6.7340067340067337E-3</v>
      </c>
      <c r="J302" s="173">
        <f t="shared" si="1887"/>
        <v>4.830917874396135E-3</v>
      </c>
      <c r="K302" s="173">
        <f t="shared" si="1887"/>
        <v>4.830917874396135E-3</v>
      </c>
      <c r="L302" s="173">
        <f t="shared" si="1887"/>
        <v>5.2910052910052907E-3</v>
      </c>
      <c r="M302" s="173">
        <f t="shared" si="1887"/>
        <v>6.9444444444444441E-3</v>
      </c>
      <c r="N302" s="173">
        <f t="shared" si="1887"/>
        <v>6.9444444444444441E-3</v>
      </c>
      <c r="O302" s="173">
        <f t="shared" si="1887"/>
        <v>6.9444444444444441E-3</v>
      </c>
      <c r="P302" s="173">
        <f t="shared" si="1887"/>
        <v>1.1111111111111112E-2</v>
      </c>
      <c r="Q302" s="173">
        <f t="shared" si="1887"/>
        <v>1.3468013468013467E-2</v>
      </c>
      <c r="R302" s="202"/>
      <c r="S302" s="173">
        <f>S291/S$251</f>
        <v>6.9899519440803845E-3</v>
      </c>
      <c r="T302" s="202"/>
      <c r="U302" s="173">
        <f t="shared" ref="U302:AF302" si="1888">U291/U$251</f>
        <v>1.1993574085077353E-2</v>
      </c>
      <c r="V302" s="173">
        <f t="shared" si="1888"/>
        <v>5.6636322068420834E-3</v>
      </c>
      <c r="W302" s="173">
        <f t="shared" si="1888"/>
        <v>7.0307158429763787E-3</v>
      </c>
      <c r="X302" s="173">
        <f t="shared" si="1888"/>
        <v>6.1785078620095442E-3</v>
      </c>
      <c r="Y302" s="173">
        <f t="shared" si="1888"/>
        <v>4.4324078140503256E-3</v>
      </c>
      <c r="Z302" s="173">
        <f t="shared" si="1888"/>
        <v>4.4324078140503256E-3</v>
      </c>
      <c r="AA302" s="173">
        <f t="shared" si="1888"/>
        <v>4.8545418915789283E-3</v>
      </c>
      <c r="AB302" s="173">
        <f t="shared" si="1888"/>
        <v>6.3715862326973426E-3</v>
      </c>
      <c r="AC302" s="173">
        <f t="shared" si="1888"/>
        <v>6.3715862326973426E-3</v>
      </c>
      <c r="AD302" s="173">
        <f t="shared" si="1888"/>
        <v>6.3715862326973426E-3</v>
      </c>
      <c r="AE302" s="173">
        <f t="shared" si="1888"/>
        <v>1.0194537972315749E-2</v>
      </c>
      <c r="AF302" s="173">
        <f t="shared" si="1888"/>
        <v>1.2357015724019088E-2</v>
      </c>
      <c r="AG302" s="202"/>
      <c r="AH302" s="173">
        <f>AH291/AH$251</f>
        <v>6.4133397466730789E-3</v>
      </c>
      <c r="AI302" s="203"/>
      <c r="AJ302" s="173">
        <f t="shared" ref="AJ302:AU302" si="1889">AJ291/AJ$251</f>
        <v>1.1422451509597477E-2</v>
      </c>
      <c r="AK302" s="173">
        <f t="shared" si="1889"/>
        <v>5.3939354350876984E-3</v>
      </c>
      <c r="AL302" s="173">
        <f t="shared" si="1889"/>
        <v>6.6959198504536951E-3</v>
      </c>
      <c r="AM302" s="173">
        <f t="shared" si="1889"/>
        <v>5.8842932019138516E-3</v>
      </c>
      <c r="AN302" s="173">
        <f t="shared" si="1889"/>
        <v>4.2213407752860234E-3</v>
      </c>
      <c r="AO302" s="173">
        <f t="shared" si="1889"/>
        <v>4.2213407752860234E-3</v>
      </c>
      <c r="AP302" s="173">
        <f t="shared" si="1889"/>
        <v>4.6233732300751691E-3</v>
      </c>
      <c r="AQ302" s="173">
        <f t="shared" si="1889"/>
        <v>6.0681773644736588E-3</v>
      </c>
      <c r="AR302" s="173">
        <f t="shared" si="1889"/>
        <v>6.0681773644736588E-3</v>
      </c>
      <c r="AS302" s="173">
        <f t="shared" si="1889"/>
        <v>6.0681773644736588E-3</v>
      </c>
      <c r="AT302" s="173">
        <f t="shared" si="1889"/>
        <v>9.7090837831578566E-3</v>
      </c>
      <c r="AU302" s="173">
        <f t="shared" si="1889"/>
        <v>1.1768586403827703E-2</v>
      </c>
      <c r="AV302" s="202"/>
      <c r="AW302" s="173">
        <f>AW291/AW$251</f>
        <v>6.1079426158791228E-3</v>
      </c>
      <c r="AX302" s="203"/>
      <c r="AY302" s="173">
        <f t="shared" ref="AY302:BJ302" si="1890">AY291/AY$251</f>
        <v>1.0878525247235692E-2</v>
      </c>
      <c r="AZ302" s="173">
        <f t="shared" si="1890"/>
        <v>5.1370813667501892E-3</v>
      </c>
      <c r="BA302" s="173">
        <f t="shared" si="1890"/>
        <v>6.3770665242416135E-3</v>
      </c>
      <c r="BB302" s="173">
        <f t="shared" si="1890"/>
        <v>5.6040887637274772E-3</v>
      </c>
      <c r="BC302" s="173">
        <f t="shared" si="1890"/>
        <v>4.0203245478914514E-3</v>
      </c>
      <c r="BD302" s="173">
        <f t="shared" si="1890"/>
        <v>4.0203245478914514E-3</v>
      </c>
      <c r="BE302" s="173">
        <f t="shared" si="1890"/>
        <v>4.4032126000715889E-3</v>
      </c>
      <c r="BF302" s="173">
        <f t="shared" si="1890"/>
        <v>5.7792165375939617E-3</v>
      </c>
      <c r="BG302" s="173">
        <f t="shared" si="1890"/>
        <v>5.7792165375939617E-3</v>
      </c>
      <c r="BH302" s="173">
        <f t="shared" si="1890"/>
        <v>5.7792165375939617E-3</v>
      </c>
      <c r="BI302" s="173">
        <f t="shared" si="1890"/>
        <v>9.2467464601503381E-3</v>
      </c>
      <c r="BJ302" s="173">
        <f t="shared" si="1890"/>
        <v>1.1208177527454954E-2</v>
      </c>
      <c r="BK302" s="202"/>
      <c r="BL302" s="173">
        <f>BL291/BL$251</f>
        <v>5.8170882055991642E-3</v>
      </c>
      <c r="BM302" s="203"/>
      <c r="BN302" s="173">
        <f t="shared" ref="BN302:BY302" si="1891">BN291/BN$251</f>
        <v>1.0360500235462563E-2</v>
      </c>
      <c r="BO302" s="173">
        <f t="shared" si="1891"/>
        <v>4.8924584445239894E-3</v>
      </c>
      <c r="BP302" s="173">
        <f t="shared" si="1891"/>
        <v>6.073396689753918E-3</v>
      </c>
      <c r="BQ302" s="173">
        <f t="shared" si="1891"/>
        <v>5.3372273940261684E-3</v>
      </c>
      <c r="BR302" s="173">
        <f t="shared" si="1891"/>
        <v>3.8288805218013818E-3</v>
      </c>
      <c r="BS302" s="173">
        <f t="shared" si="1891"/>
        <v>3.8288805218013818E-3</v>
      </c>
      <c r="BT302" s="173">
        <f t="shared" si="1891"/>
        <v>4.1935358095919898E-3</v>
      </c>
      <c r="BU302" s="173">
        <f t="shared" si="1891"/>
        <v>5.5040157500894863E-3</v>
      </c>
      <c r="BV302" s="173">
        <f t="shared" si="1891"/>
        <v>5.5040157500894863E-3</v>
      </c>
      <c r="BW302" s="173">
        <f t="shared" si="1891"/>
        <v>5.5040157500894863E-3</v>
      </c>
      <c r="BX302" s="173">
        <f t="shared" si="1891"/>
        <v>8.8064252001431777E-3</v>
      </c>
      <c r="BY302" s="173">
        <f t="shared" si="1891"/>
        <v>1.0674454788052337E-2</v>
      </c>
      <c r="BZ302" s="202"/>
      <c r="CA302" s="173">
        <f>CA291/CA$251</f>
        <v>5.5400840053325372E-3</v>
      </c>
      <c r="CB302" s="203"/>
      <c r="CC302" s="173">
        <f t="shared" ref="CC302:CN302" si="1892">CC291/CC$251</f>
        <v>9.8671430813929185E-3</v>
      </c>
      <c r="CD302" s="173">
        <f t="shared" si="1892"/>
        <v>4.6594842328799889E-3</v>
      </c>
      <c r="CE302" s="173">
        <f t="shared" si="1892"/>
        <v>5.7841873235751594E-3</v>
      </c>
      <c r="CF302" s="173">
        <f t="shared" si="1892"/>
        <v>5.0830737085963505E-3</v>
      </c>
      <c r="CG302" s="173">
        <f t="shared" si="1892"/>
        <v>3.6465528779060776E-3</v>
      </c>
      <c r="CH302" s="173">
        <f t="shared" si="1892"/>
        <v>3.6465528779060776E-3</v>
      </c>
      <c r="CI302" s="173">
        <f t="shared" si="1892"/>
        <v>3.9938436281828464E-3</v>
      </c>
      <c r="CJ302" s="173">
        <f t="shared" si="1892"/>
        <v>5.2419197619899879E-3</v>
      </c>
      <c r="CK302" s="173">
        <f t="shared" si="1892"/>
        <v>5.2419197619899879E-3</v>
      </c>
      <c r="CL302" s="173">
        <f t="shared" si="1892"/>
        <v>5.2419197619899879E-3</v>
      </c>
      <c r="CM302" s="173">
        <f t="shared" si="1892"/>
        <v>8.3870716191839795E-3</v>
      </c>
      <c r="CN302" s="173">
        <f t="shared" si="1892"/>
        <v>1.0166147417192701E-2</v>
      </c>
      <c r="CO302" s="202"/>
      <c r="CP302" s="173">
        <f>CP291/CP$251</f>
        <v>5.2762704812690832E-3</v>
      </c>
      <c r="CQ302" s="203"/>
    </row>
    <row r="303" spans="1:95" s="9" customFormat="1" x14ac:dyDescent="0.35">
      <c r="A303" s="8" t="s">
        <v>96</v>
      </c>
      <c r="C303" s="173">
        <f t="shared" ref="C303:D303" si="1893">C292/C$251</f>
        <v>1.1623828124999999E-2</v>
      </c>
      <c r="D303" s="173">
        <f t="shared" si="1893"/>
        <v>1.2915364583333333E-2</v>
      </c>
      <c r="F303" s="173">
        <f t="shared" ref="F303:Q303" si="1894">F292/F$251</f>
        <v>1.3071895424836602E-2</v>
      </c>
      <c r="G303" s="173">
        <f t="shared" si="1894"/>
        <v>6.1728395061728392E-3</v>
      </c>
      <c r="H303" s="173">
        <f t="shared" si="1894"/>
        <v>7.6628352490421452E-3</v>
      </c>
      <c r="I303" s="173">
        <f t="shared" si="1894"/>
        <v>6.7340067340067337E-3</v>
      </c>
      <c r="J303" s="173">
        <f t="shared" si="1894"/>
        <v>4.830917874396135E-3</v>
      </c>
      <c r="K303" s="173">
        <f t="shared" si="1894"/>
        <v>4.830917874396135E-3</v>
      </c>
      <c r="L303" s="173">
        <f t="shared" si="1894"/>
        <v>5.2910052910052907E-3</v>
      </c>
      <c r="M303" s="173">
        <f t="shared" si="1894"/>
        <v>6.9444444444444441E-3</v>
      </c>
      <c r="N303" s="173">
        <f t="shared" si="1894"/>
        <v>6.9444444444444441E-3</v>
      </c>
      <c r="O303" s="173">
        <f t="shared" si="1894"/>
        <v>6.9444444444444441E-3</v>
      </c>
      <c r="P303" s="173">
        <f t="shared" si="1894"/>
        <v>1.1111111111111112E-2</v>
      </c>
      <c r="Q303" s="173">
        <f t="shared" si="1894"/>
        <v>1.3468013468013467E-2</v>
      </c>
      <c r="R303" s="202"/>
      <c r="S303" s="173">
        <f>S292/S$251</f>
        <v>6.9899519440803845E-3</v>
      </c>
      <c r="T303" s="202"/>
      <c r="U303" s="173">
        <f t="shared" ref="U303:AF303" si="1895">U292/U$251</f>
        <v>1.1993574085077353E-2</v>
      </c>
      <c r="V303" s="173">
        <f t="shared" si="1895"/>
        <v>5.6636322068420834E-3</v>
      </c>
      <c r="W303" s="173">
        <f t="shared" si="1895"/>
        <v>7.0307158429763787E-3</v>
      </c>
      <c r="X303" s="173">
        <f t="shared" si="1895"/>
        <v>6.1785078620095442E-3</v>
      </c>
      <c r="Y303" s="173">
        <f t="shared" si="1895"/>
        <v>4.4324078140503256E-3</v>
      </c>
      <c r="Z303" s="173">
        <f t="shared" si="1895"/>
        <v>4.4324078140503256E-3</v>
      </c>
      <c r="AA303" s="173">
        <f t="shared" si="1895"/>
        <v>4.8545418915789283E-3</v>
      </c>
      <c r="AB303" s="173">
        <f t="shared" si="1895"/>
        <v>6.3715862326973426E-3</v>
      </c>
      <c r="AC303" s="173">
        <f t="shared" si="1895"/>
        <v>6.3715862326973426E-3</v>
      </c>
      <c r="AD303" s="173">
        <f t="shared" si="1895"/>
        <v>6.3715862326973426E-3</v>
      </c>
      <c r="AE303" s="173">
        <f t="shared" si="1895"/>
        <v>1.0194537972315749E-2</v>
      </c>
      <c r="AF303" s="173">
        <f t="shared" si="1895"/>
        <v>1.2357015724019088E-2</v>
      </c>
      <c r="AG303" s="202"/>
      <c r="AH303" s="173">
        <f>AH292/AH$251</f>
        <v>6.4133397466730789E-3</v>
      </c>
      <c r="AI303" s="203"/>
      <c r="AJ303" s="173">
        <f t="shared" ref="AJ303:AU303" si="1896">AJ292/AJ$251</f>
        <v>1.1422451509597477E-2</v>
      </c>
      <c r="AK303" s="173">
        <f t="shared" si="1896"/>
        <v>5.3939354350876984E-3</v>
      </c>
      <c r="AL303" s="173">
        <f t="shared" si="1896"/>
        <v>6.6959198504536951E-3</v>
      </c>
      <c r="AM303" s="173">
        <f t="shared" si="1896"/>
        <v>5.8842932019138516E-3</v>
      </c>
      <c r="AN303" s="173">
        <f t="shared" si="1896"/>
        <v>4.2213407752860234E-3</v>
      </c>
      <c r="AO303" s="173">
        <f t="shared" si="1896"/>
        <v>4.2213407752860234E-3</v>
      </c>
      <c r="AP303" s="173">
        <f t="shared" si="1896"/>
        <v>4.6233732300751691E-3</v>
      </c>
      <c r="AQ303" s="173">
        <f t="shared" si="1896"/>
        <v>6.0681773644736588E-3</v>
      </c>
      <c r="AR303" s="173">
        <f t="shared" si="1896"/>
        <v>6.0681773644736588E-3</v>
      </c>
      <c r="AS303" s="173">
        <f t="shared" si="1896"/>
        <v>6.0681773644736588E-3</v>
      </c>
      <c r="AT303" s="173">
        <f t="shared" si="1896"/>
        <v>9.7090837831578566E-3</v>
      </c>
      <c r="AU303" s="173">
        <f t="shared" si="1896"/>
        <v>1.1768586403827703E-2</v>
      </c>
      <c r="AV303" s="202"/>
      <c r="AW303" s="173">
        <f>AW292/AW$251</f>
        <v>6.1079426158791228E-3</v>
      </c>
      <c r="AX303" s="203"/>
      <c r="AY303" s="173">
        <f t="shared" ref="AY303:BJ303" si="1897">AY292/AY$251</f>
        <v>1.0878525247235692E-2</v>
      </c>
      <c r="AZ303" s="173">
        <f t="shared" si="1897"/>
        <v>5.1370813667501892E-3</v>
      </c>
      <c r="BA303" s="173">
        <f t="shared" si="1897"/>
        <v>6.3770665242416135E-3</v>
      </c>
      <c r="BB303" s="173">
        <f t="shared" si="1897"/>
        <v>5.6040887637274772E-3</v>
      </c>
      <c r="BC303" s="173">
        <f t="shared" si="1897"/>
        <v>4.0203245478914514E-3</v>
      </c>
      <c r="BD303" s="173">
        <f t="shared" si="1897"/>
        <v>4.0203245478914514E-3</v>
      </c>
      <c r="BE303" s="173">
        <f t="shared" si="1897"/>
        <v>4.4032126000715889E-3</v>
      </c>
      <c r="BF303" s="173">
        <f t="shared" si="1897"/>
        <v>5.7792165375939617E-3</v>
      </c>
      <c r="BG303" s="173">
        <f t="shared" si="1897"/>
        <v>5.7792165375939617E-3</v>
      </c>
      <c r="BH303" s="173">
        <f t="shared" si="1897"/>
        <v>5.7792165375939617E-3</v>
      </c>
      <c r="BI303" s="173">
        <f t="shared" si="1897"/>
        <v>9.2467464601503381E-3</v>
      </c>
      <c r="BJ303" s="173">
        <f t="shared" si="1897"/>
        <v>1.1208177527454954E-2</v>
      </c>
      <c r="BK303" s="202"/>
      <c r="BL303" s="173">
        <f>BL292/BL$251</f>
        <v>5.8170882055991642E-3</v>
      </c>
      <c r="BM303" s="203"/>
      <c r="BN303" s="173">
        <f t="shared" ref="BN303:BY303" si="1898">BN292/BN$251</f>
        <v>1.0360500235462563E-2</v>
      </c>
      <c r="BO303" s="173">
        <f t="shared" si="1898"/>
        <v>4.8924584445239894E-3</v>
      </c>
      <c r="BP303" s="173">
        <f t="shared" si="1898"/>
        <v>6.073396689753918E-3</v>
      </c>
      <c r="BQ303" s="173">
        <f t="shared" si="1898"/>
        <v>5.3372273940261684E-3</v>
      </c>
      <c r="BR303" s="173">
        <f t="shared" si="1898"/>
        <v>3.8288805218013818E-3</v>
      </c>
      <c r="BS303" s="173">
        <f t="shared" si="1898"/>
        <v>3.8288805218013818E-3</v>
      </c>
      <c r="BT303" s="173">
        <f t="shared" si="1898"/>
        <v>4.1935358095919898E-3</v>
      </c>
      <c r="BU303" s="173">
        <f t="shared" si="1898"/>
        <v>5.5040157500894863E-3</v>
      </c>
      <c r="BV303" s="173">
        <f t="shared" si="1898"/>
        <v>5.5040157500894863E-3</v>
      </c>
      <c r="BW303" s="173">
        <f t="shared" si="1898"/>
        <v>5.5040157500894863E-3</v>
      </c>
      <c r="BX303" s="173">
        <f t="shared" si="1898"/>
        <v>8.8064252001431777E-3</v>
      </c>
      <c r="BY303" s="173">
        <f t="shared" si="1898"/>
        <v>1.0674454788052337E-2</v>
      </c>
      <c r="BZ303" s="202"/>
      <c r="CA303" s="173">
        <f>CA292/CA$251</f>
        <v>5.5400840053325372E-3</v>
      </c>
      <c r="CB303" s="203"/>
      <c r="CC303" s="173">
        <f t="shared" ref="CC303:CN303" si="1899">CC292/CC$251</f>
        <v>9.8671430813929185E-3</v>
      </c>
      <c r="CD303" s="173">
        <f t="shared" si="1899"/>
        <v>4.6594842328799889E-3</v>
      </c>
      <c r="CE303" s="173">
        <f t="shared" si="1899"/>
        <v>5.7841873235751594E-3</v>
      </c>
      <c r="CF303" s="173">
        <f t="shared" si="1899"/>
        <v>5.0830737085963505E-3</v>
      </c>
      <c r="CG303" s="173">
        <f t="shared" si="1899"/>
        <v>3.6465528779060776E-3</v>
      </c>
      <c r="CH303" s="173">
        <f t="shared" si="1899"/>
        <v>3.6465528779060776E-3</v>
      </c>
      <c r="CI303" s="173">
        <f t="shared" si="1899"/>
        <v>3.9938436281828464E-3</v>
      </c>
      <c r="CJ303" s="173">
        <f t="shared" si="1899"/>
        <v>5.2419197619899879E-3</v>
      </c>
      <c r="CK303" s="173">
        <f t="shared" si="1899"/>
        <v>5.2419197619899879E-3</v>
      </c>
      <c r="CL303" s="173">
        <f t="shared" si="1899"/>
        <v>5.2419197619899879E-3</v>
      </c>
      <c r="CM303" s="173">
        <f t="shared" si="1899"/>
        <v>8.3870716191839795E-3</v>
      </c>
      <c r="CN303" s="173">
        <f t="shared" si="1899"/>
        <v>1.0166147417192701E-2</v>
      </c>
      <c r="CO303" s="202"/>
      <c r="CP303" s="173">
        <f>CP292/CP$251</f>
        <v>5.2762704812690832E-3</v>
      </c>
      <c r="CQ303" s="203"/>
    </row>
    <row r="304" spans="1:95" s="9" customFormat="1" x14ac:dyDescent="0.35">
      <c r="A304" s="8" t="s">
        <v>97</v>
      </c>
      <c r="C304" s="173">
        <f t="shared" ref="C304:D304" si="1900">C293/C$251</f>
        <v>2.324765625E-3</v>
      </c>
      <c r="D304" s="173">
        <f t="shared" si="1900"/>
        <v>2.5830729166666667E-3</v>
      </c>
      <c r="F304" s="173">
        <f t="shared" ref="F304:Q304" si="1901">F293/F$251</f>
        <v>5.9417706476530005E-3</v>
      </c>
      <c r="G304" s="173">
        <f t="shared" si="1901"/>
        <v>2.8058361391694723E-3</v>
      </c>
      <c r="H304" s="173">
        <f t="shared" si="1901"/>
        <v>3.4831069313827935E-3</v>
      </c>
      <c r="I304" s="173">
        <f t="shared" si="1901"/>
        <v>3.0609121518212429E-3</v>
      </c>
      <c r="J304" s="173">
        <f t="shared" si="1901"/>
        <v>2.1958717610891525E-3</v>
      </c>
      <c r="K304" s="173">
        <f t="shared" si="1901"/>
        <v>2.1958717610891525E-3</v>
      </c>
      <c r="L304" s="173">
        <f t="shared" si="1901"/>
        <v>2.4050024050024051E-3</v>
      </c>
      <c r="M304" s="173">
        <f t="shared" si="1901"/>
        <v>3.1565656565656565E-3</v>
      </c>
      <c r="N304" s="173">
        <f t="shared" si="1901"/>
        <v>3.1565656565656565E-3</v>
      </c>
      <c r="O304" s="173">
        <f t="shared" si="1901"/>
        <v>3.1565656565656565E-3</v>
      </c>
      <c r="P304" s="173">
        <f t="shared" si="1901"/>
        <v>5.0505050505050509E-3</v>
      </c>
      <c r="Q304" s="173">
        <f t="shared" si="1901"/>
        <v>6.1218243036424858E-3</v>
      </c>
      <c r="R304" s="202"/>
      <c r="S304" s="173">
        <f>S293/S$251</f>
        <v>3.1772508836729022E-3</v>
      </c>
      <c r="T304" s="202"/>
      <c r="U304" s="173">
        <f t="shared" ref="U304:AF304" si="1902">U293/U$251</f>
        <v>5.4516245841260691E-3</v>
      </c>
      <c r="V304" s="173">
        <f t="shared" si="1902"/>
        <v>2.5743782758373105E-3</v>
      </c>
      <c r="W304" s="173">
        <f t="shared" si="1902"/>
        <v>3.1957799286256266E-3</v>
      </c>
      <c r="X304" s="173">
        <f t="shared" si="1902"/>
        <v>2.8084126645497929E-3</v>
      </c>
      <c r="Y304" s="173">
        <f t="shared" si="1902"/>
        <v>2.0147308245683296E-3</v>
      </c>
      <c r="Z304" s="173">
        <f t="shared" si="1902"/>
        <v>2.0147308245683296E-3</v>
      </c>
      <c r="AA304" s="173">
        <f t="shared" si="1902"/>
        <v>2.2066099507176947E-3</v>
      </c>
      <c r="AB304" s="173">
        <f t="shared" si="1902"/>
        <v>2.8961755603169742E-3</v>
      </c>
      <c r="AC304" s="173">
        <f t="shared" si="1902"/>
        <v>2.8961755603169742E-3</v>
      </c>
      <c r="AD304" s="173">
        <f t="shared" si="1902"/>
        <v>2.8961755603169742E-3</v>
      </c>
      <c r="AE304" s="173">
        <f t="shared" si="1902"/>
        <v>4.6338808965071584E-3</v>
      </c>
      <c r="AF304" s="173">
        <f t="shared" si="1902"/>
        <v>5.6168253290995859E-3</v>
      </c>
      <c r="AG304" s="202"/>
      <c r="AH304" s="173">
        <f>AH293/AH$251</f>
        <v>2.9151544303059451E-3</v>
      </c>
      <c r="AI304" s="203"/>
      <c r="AJ304" s="173">
        <f t="shared" ref="AJ304:AU304" si="1903">AJ293/AJ$251</f>
        <v>5.1920234134533987E-3</v>
      </c>
      <c r="AK304" s="173">
        <f t="shared" si="1903"/>
        <v>2.4517888341307717E-3</v>
      </c>
      <c r="AL304" s="173">
        <f t="shared" si="1903"/>
        <v>3.0435999320244066E-3</v>
      </c>
      <c r="AM304" s="173">
        <f t="shared" si="1903"/>
        <v>2.6746787281426601E-3</v>
      </c>
      <c r="AN304" s="173">
        <f t="shared" si="1903"/>
        <v>1.918791261493647E-3</v>
      </c>
      <c r="AO304" s="173">
        <f t="shared" si="1903"/>
        <v>1.918791261493647E-3</v>
      </c>
      <c r="AP304" s="173">
        <f t="shared" si="1903"/>
        <v>2.1015332863978044E-3</v>
      </c>
      <c r="AQ304" s="173">
        <f t="shared" si="1903"/>
        <v>2.7582624383971177E-3</v>
      </c>
      <c r="AR304" s="173">
        <f t="shared" si="1903"/>
        <v>2.7582624383971177E-3</v>
      </c>
      <c r="AS304" s="173">
        <f t="shared" si="1903"/>
        <v>2.7582624383971177E-3</v>
      </c>
      <c r="AT304" s="173">
        <f t="shared" si="1903"/>
        <v>4.4132199014353894E-3</v>
      </c>
      <c r="AU304" s="173">
        <f t="shared" si="1903"/>
        <v>5.3493574562853202E-3</v>
      </c>
      <c r="AV304" s="202"/>
      <c r="AW304" s="173">
        <f>AW293/AW$251</f>
        <v>2.7763375526723287E-3</v>
      </c>
      <c r="AX304" s="203"/>
      <c r="AY304" s="173">
        <f t="shared" ref="AY304:BJ304" si="1904">AY293/AY$251</f>
        <v>4.9447842032889506E-3</v>
      </c>
      <c r="AZ304" s="173">
        <f t="shared" si="1904"/>
        <v>2.3350369848864497E-3</v>
      </c>
      <c r="BA304" s="173">
        <f t="shared" si="1904"/>
        <v>2.898666601928006E-3</v>
      </c>
      <c r="BB304" s="173">
        <f t="shared" si="1904"/>
        <v>2.5473130744215807E-3</v>
      </c>
      <c r="BC304" s="173">
        <f t="shared" si="1904"/>
        <v>1.8274202490415686E-3</v>
      </c>
      <c r="BD304" s="173">
        <f t="shared" si="1904"/>
        <v>1.8274202490415686E-3</v>
      </c>
      <c r="BE304" s="173">
        <f t="shared" si="1904"/>
        <v>2.001460272759813E-3</v>
      </c>
      <c r="BF304" s="173">
        <f t="shared" si="1904"/>
        <v>2.6269166079972554E-3</v>
      </c>
      <c r="BG304" s="173">
        <f t="shared" si="1904"/>
        <v>2.6269166079972554E-3</v>
      </c>
      <c r="BH304" s="173">
        <f t="shared" si="1904"/>
        <v>2.6269166079972554E-3</v>
      </c>
      <c r="BI304" s="173">
        <f t="shared" si="1904"/>
        <v>4.2030665727956088E-3</v>
      </c>
      <c r="BJ304" s="173">
        <f t="shared" si="1904"/>
        <v>5.0946261488431614E-3</v>
      </c>
      <c r="BK304" s="202"/>
      <c r="BL304" s="173">
        <f>BL293/BL$251</f>
        <v>2.6441310025450749E-3</v>
      </c>
      <c r="BM304" s="203"/>
      <c r="BN304" s="173">
        <f t="shared" ref="BN304:BY304" si="1905">BN293/BN$251</f>
        <v>4.7093182888466199E-3</v>
      </c>
      <c r="BO304" s="173">
        <f t="shared" si="1905"/>
        <v>2.2238447475109043E-3</v>
      </c>
      <c r="BP304" s="173">
        <f t="shared" si="1905"/>
        <v>2.7606348589790533E-3</v>
      </c>
      <c r="BQ304" s="173">
        <f t="shared" si="1905"/>
        <v>2.4260124518300768E-3</v>
      </c>
      <c r="BR304" s="173">
        <f t="shared" si="1905"/>
        <v>1.7404002371824462E-3</v>
      </c>
      <c r="BS304" s="173">
        <f t="shared" si="1905"/>
        <v>1.7404002371824462E-3</v>
      </c>
      <c r="BT304" s="173">
        <f t="shared" si="1905"/>
        <v>1.9061526407236316E-3</v>
      </c>
      <c r="BU304" s="173">
        <f t="shared" si="1905"/>
        <v>2.5018253409497663E-3</v>
      </c>
      <c r="BV304" s="173">
        <f t="shared" si="1905"/>
        <v>2.5018253409497663E-3</v>
      </c>
      <c r="BW304" s="173">
        <f t="shared" si="1905"/>
        <v>2.5018253409497663E-3</v>
      </c>
      <c r="BX304" s="173">
        <f t="shared" si="1905"/>
        <v>4.0029205455196261E-3</v>
      </c>
      <c r="BY304" s="173">
        <f t="shared" si="1905"/>
        <v>4.8520249036601536E-3</v>
      </c>
      <c r="BZ304" s="202"/>
      <c r="CA304" s="173">
        <f>CA293/CA$251</f>
        <v>2.5182200024238804E-3</v>
      </c>
      <c r="CB304" s="203"/>
      <c r="CC304" s="173">
        <f t="shared" ref="CC304:CN304" si="1906">CC293/CC$251</f>
        <v>4.4850650369967814E-3</v>
      </c>
      <c r="CD304" s="173">
        <f t="shared" si="1906"/>
        <v>2.1179473785818133E-3</v>
      </c>
      <c r="CE304" s="173">
        <f t="shared" si="1906"/>
        <v>2.629176056170527E-3</v>
      </c>
      <c r="CF304" s="173">
        <f t="shared" si="1906"/>
        <v>2.3104880493619775E-3</v>
      </c>
      <c r="CG304" s="173">
        <f t="shared" si="1906"/>
        <v>1.6575240354118534E-3</v>
      </c>
      <c r="CH304" s="173">
        <f t="shared" si="1906"/>
        <v>1.6575240354118534E-3</v>
      </c>
      <c r="CI304" s="173">
        <f t="shared" si="1906"/>
        <v>1.8153834673558394E-3</v>
      </c>
      <c r="CJ304" s="173">
        <f t="shared" si="1906"/>
        <v>2.38269080090454E-3</v>
      </c>
      <c r="CK304" s="173">
        <f t="shared" si="1906"/>
        <v>2.38269080090454E-3</v>
      </c>
      <c r="CL304" s="173">
        <f t="shared" si="1906"/>
        <v>2.38269080090454E-3</v>
      </c>
      <c r="CM304" s="173">
        <f t="shared" si="1906"/>
        <v>3.8123052814472633E-3</v>
      </c>
      <c r="CN304" s="173">
        <f t="shared" si="1906"/>
        <v>4.620976098723955E-3</v>
      </c>
      <c r="CO304" s="202"/>
      <c r="CP304" s="173">
        <f>CP293/CP$251</f>
        <v>2.3983047642132196E-3</v>
      </c>
      <c r="CQ304" s="203"/>
    </row>
    <row r="305" spans="1:95" s="14" customFormat="1" x14ac:dyDescent="0.35">
      <c r="A305" s="11" t="s">
        <v>194</v>
      </c>
      <c r="C305" s="206">
        <f t="shared" ref="C305:D305" si="1907">C294/C$251</f>
        <v>2.324765625E-3</v>
      </c>
      <c r="D305" s="206">
        <f t="shared" si="1907"/>
        <v>2.5830729166666667E-3</v>
      </c>
      <c r="F305" s="206">
        <f t="shared" ref="F305:Q305" si="1908">F294/F$251</f>
        <v>3.5650623885918001E-3</v>
      </c>
      <c r="G305" s="206">
        <f t="shared" si="1908"/>
        <v>1.6835016835016834E-3</v>
      </c>
      <c r="H305" s="206">
        <f t="shared" si="1908"/>
        <v>2.0898641588296763E-3</v>
      </c>
      <c r="I305" s="206">
        <f t="shared" si="1908"/>
        <v>1.8365472910927456E-3</v>
      </c>
      <c r="J305" s="206">
        <f t="shared" si="1908"/>
        <v>1.3175230566534915E-3</v>
      </c>
      <c r="K305" s="206">
        <f t="shared" si="1908"/>
        <v>1.3175230566534915E-3</v>
      </c>
      <c r="L305" s="206">
        <f t="shared" si="1908"/>
        <v>1.443001443001443E-3</v>
      </c>
      <c r="M305" s="206">
        <f t="shared" si="1908"/>
        <v>1.893939393939394E-3</v>
      </c>
      <c r="N305" s="206">
        <f t="shared" si="1908"/>
        <v>1.893939393939394E-3</v>
      </c>
      <c r="O305" s="206">
        <f t="shared" si="1908"/>
        <v>1.893939393939394E-3</v>
      </c>
      <c r="P305" s="206">
        <f t="shared" si="1908"/>
        <v>3.0303030303030303E-3</v>
      </c>
      <c r="Q305" s="206">
        <f t="shared" si="1908"/>
        <v>3.6730945821854912E-3</v>
      </c>
      <c r="R305" s="207"/>
      <c r="S305" s="206">
        <f>S294/S$251</f>
        <v>1.9063505302037412E-3</v>
      </c>
      <c r="T305" s="207"/>
      <c r="U305" s="206">
        <f t="shared" ref="U305:AF305" si="1909">U294/U$251</f>
        <v>3.2709747504756415E-3</v>
      </c>
      <c r="V305" s="206">
        <f t="shared" si="1909"/>
        <v>1.5446269655023863E-3</v>
      </c>
      <c r="W305" s="206">
        <f t="shared" si="1909"/>
        <v>1.917467957175376E-3</v>
      </c>
      <c r="X305" s="206">
        <f t="shared" si="1909"/>
        <v>1.6850475987298756E-3</v>
      </c>
      <c r="Y305" s="206">
        <f t="shared" si="1909"/>
        <v>1.2088384947409978E-3</v>
      </c>
      <c r="Z305" s="206">
        <f t="shared" si="1909"/>
        <v>1.2088384947409978E-3</v>
      </c>
      <c r="AA305" s="206">
        <f t="shared" si="1909"/>
        <v>1.3239659704306168E-3</v>
      </c>
      <c r="AB305" s="206">
        <f t="shared" si="1909"/>
        <v>1.7377053361901844E-3</v>
      </c>
      <c r="AC305" s="206">
        <f t="shared" si="1909"/>
        <v>1.7377053361901844E-3</v>
      </c>
      <c r="AD305" s="206">
        <f t="shared" si="1909"/>
        <v>1.7377053361901844E-3</v>
      </c>
      <c r="AE305" s="206">
        <f t="shared" si="1909"/>
        <v>2.7803285379042948E-3</v>
      </c>
      <c r="AF305" s="206">
        <f t="shared" si="1909"/>
        <v>3.3700951974597513E-3</v>
      </c>
      <c r="AG305" s="207"/>
      <c r="AH305" s="206">
        <f>AH294/AH$251</f>
        <v>1.7490926581835669E-3</v>
      </c>
      <c r="AI305" s="208"/>
      <c r="AJ305" s="206">
        <f t="shared" ref="AJ305:AU305" si="1910">AJ294/AJ$251</f>
        <v>3.1152140480720397E-3</v>
      </c>
      <c r="AK305" s="206">
        <f t="shared" si="1910"/>
        <v>1.4710733004784631E-3</v>
      </c>
      <c r="AL305" s="206">
        <f t="shared" si="1910"/>
        <v>1.8261599592146441E-3</v>
      </c>
      <c r="AM305" s="206">
        <f t="shared" si="1910"/>
        <v>1.604807236885596E-3</v>
      </c>
      <c r="AN305" s="206">
        <f t="shared" si="1910"/>
        <v>1.1512747568961882E-3</v>
      </c>
      <c r="AO305" s="206">
        <f t="shared" si="1910"/>
        <v>1.1512747568961882E-3</v>
      </c>
      <c r="AP305" s="206">
        <f t="shared" si="1910"/>
        <v>1.2609199718386825E-3</v>
      </c>
      <c r="AQ305" s="206">
        <f t="shared" si="1910"/>
        <v>1.6549574630382708E-3</v>
      </c>
      <c r="AR305" s="206">
        <f t="shared" si="1910"/>
        <v>1.6549574630382708E-3</v>
      </c>
      <c r="AS305" s="206">
        <f t="shared" si="1910"/>
        <v>1.6549574630382708E-3</v>
      </c>
      <c r="AT305" s="206">
        <f t="shared" si="1910"/>
        <v>2.6479319408612336E-3</v>
      </c>
      <c r="AU305" s="206">
        <f t="shared" si="1910"/>
        <v>3.2096144737711919E-3</v>
      </c>
      <c r="AV305" s="207"/>
      <c r="AW305" s="206">
        <f>AW294/AW$251</f>
        <v>1.665802531603397E-3</v>
      </c>
      <c r="AX305" s="208"/>
      <c r="AY305" s="206">
        <f t="shared" ref="AY305:BJ305" si="1911">AY294/AY$251</f>
        <v>2.9668705219733703E-3</v>
      </c>
      <c r="AZ305" s="206">
        <f t="shared" si="1911"/>
        <v>1.4010221909318697E-3</v>
      </c>
      <c r="BA305" s="206">
        <f t="shared" si="1911"/>
        <v>1.7391999611568038E-3</v>
      </c>
      <c r="BB305" s="206">
        <f t="shared" si="1911"/>
        <v>1.5283878446529485E-3</v>
      </c>
      <c r="BC305" s="206">
        <f t="shared" si="1911"/>
        <v>1.0964521494249411E-3</v>
      </c>
      <c r="BD305" s="206">
        <f t="shared" si="1911"/>
        <v>1.0964521494249411E-3</v>
      </c>
      <c r="BE305" s="206">
        <f t="shared" si="1911"/>
        <v>1.2008761636558879E-3</v>
      </c>
      <c r="BF305" s="206">
        <f t="shared" si="1911"/>
        <v>1.5761499647983532E-3</v>
      </c>
      <c r="BG305" s="206">
        <f t="shared" si="1911"/>
        <v>1.5761499647983532E-3</v>
      </c>
      <c r="BH305" s="206">
        <f t="shared" si="1911"/>
        <v>1.5761499647983532E-3</v>
      </c>
      <c r="BI305" s="206">
        <f t="shared" si="1911"/>
        <v>2.5218399436773651E-3</v>
      </c>
      <c r="BJ305" s="206">
        <f t="shared" si="1911"/>
        <v>3.0567756893058969E-3</v>
      </c>
      <c r="BK305" s="207"/>
      <c r="BL305" s="206">
        <f>BL294/BL$251</f>
        <v>1.5864786015270449E-3</v>
      </c>
      <c r="BM305" s="208"/>
      <c r="BN305" s="206">
        <f t="shared" ref="BN305:BY305" si="1912">BN294/BN$251</f>
        <v>2.8255909733079718E-3</v>
      </c>
      <c r="BO305" s="206">
        <f t="shared" si="1912"/>
        <v>1.3343068485065425E-3</v>
      </c>
      <c r="BP305" s="206">
        <f t="shared" si="1912"/>
        <v>1.6563809153874321E-3</v>
      </c>
      <c r="BQ305" s="206">
        <f t="shared" si="1912"/>
        <v>1.455607471098046E-3</v>
      </c>
      <c r="BR305" s="206">
        <f t="shared" si="1912"/>
        <v>1.0442401423094677E-3</v>
      </c>
      <c r="BS305" s="206">
        <f t="shared" si="1912"/>
        <v>1.0442401423094677E-3</v>
      </c>
      <c r="BT305" s="206">
        <f t="shared" si="1912"/>
        <v>1.1436915844341791E-3</v>
      </c>
      <c r="BU305" s="206">
        <f t="shared" si="1912"/>
        <v>1.50109520456986E-3</v>
      </c>
      <c r="BV305" s="206">
        <f t="shared" si="1912"/>
        <v>1.50109520456986E-3</v>
      </c>
      <c r="BW305" s="206">
        <f t="shared" si="1912"/>
        <v>1.50109520456986E-3</v>
      </c>
      <c r="BX305" s="206">
        <f t="shared" si="1912"/>
        <v>2.4017523273117758E-3</v>
      </c>
      <c r="BY305" s="206">
        <f t="shared" si="1912"/>
        <v>2.9112149421960921E-3</v>
      </c>
      <c r="BZ305" s="207"/>
      <c r="CA305" s="206">
        <f>CA294/CA$251</f>
        <v>1.5109320014543282E-3</v>
      </c>
      <c r="CB305" s="208"/>
      <c r="CC305" s="206">
        <f t="shared" ref="CC305:CN305" si="1913">CC294/CC$251</f>
        <v>2.6910390221980686E-3</v>
      </c>
      <c r="CD305" s="206">
        <f t="shared" si="1913"/>
        <v>1.270768427149088E-3</v>
      </c>
      <c r="CE305" s="206">
        <f t="shared" si="1913"/>
        <v>1.5775056337023162E-3</v>
      </c>
      <c r="CF305" s="206">
        <f t="shared" si="1913"/>
        <v>1.3862928296171865E-3</v>
      </c>
      <c r="CG305" s="206">
        <f t="shared" si="1913"/>
        <v>9.9451442124711201E-4</v>
      </c>
      <c r="CH305" s="206">
        <f t="shared" si="1913"/>
        <v>9.9451442124711201E-4</v>
      </c>
      <c r="CI305" s="206">
        <f t="shared" si="1913"/>
        <v>1.0892300804135036E-3</v>
      </c>
      <c r="CJ305" s="206">
        <f t="shared" si="1913"/>
        <v>1.4296144805427239E-3</v>
      </c>
      <c r="CK305" s="206">
        <f t="shared" si="1913"/>
        <v>1.4296144805427239E-3</v>
      </c>
      <c r="CL305" s="206">
        <f t="shared" si="1913"/>
        <v>1.4296144805427239E-3</v>
      </c>
      <c r="CM305" s="206">
        <f t="shared" si="1913"/>
        <v>2.2873831688683581E-3</v>
      </c>
      <c r="CN305" s="206">
        <f t="shared" si="1913"/>
        <v>2.772585659234373E-3</v>
      </c>
      <c r="CO305" s="207"/>
      <c r="CP305" s="206">
        <f>CP294/CP$251</f>
        <v>1.4389828585279318E-3</v>
      </c>
      <c r="CQ305" s="208"/>
    </row>
    <row r="306" spans="1:95" s="9" customFormat="1" ht="15" x14ac:dyDescent="0.3">
      <c r="C306" s="203"/>
      <c r="D306" s="203"/>
      <c r="F306" s="202"/>
      <c r="G306" s="202"/>
      <c r="H306" s="202"/>
      <c r="I306" s="202"/>
      <c r="J306" s="202"/>
      <c r="K306" s="202"/>
      <c r="L306" s="202"/>
      <c r="M306" s="202"/>
      <c r="N306" s="202"/>
      <c r="O306" s="202"/>
      <c r="P306" s="202"/>
      <c r="Q306" s="202"/>
      <c r="R306" s="202"/>
      <c r="S306" s="202"/>
      <c r="T306" s="202"/>
      <c r="U306" s="202"/>
      <c r="V306" s="202"/>
      <c r="W306" s="202"/>
      <c r="X306" s="202"/>
      <c r="Y306" s="202"/>
      <c r="Z306" s="202"/>
      <c r="AA306" s="202"/>
      <c r="AB306" s="202"/>
      <c r="AC306" s="202"/>
      <c r="AD306" s="202"/>
      <c r="AE306" s="202"/>
      <c r="AF306" s="202"/>
      <c r="AG306" s="202"/>
      <c r="AH306" s="202"/>
      <c r="AI306" s="203"/>
      <c r="AJ306" s="202"/>
      <c r="AK306" s="202"/>
      <c r="AL306" s="202"/>
      <c r="AM306" s="202"/>
      <c r="AN306" s="202"/>
      <c r="AO306" s="202"/>
      <c r="AP306" s="202"/>
      <c r="AQ306" s="202"/>
      <c r="AR306" s="202"/>
      <c r="AS306" s="202"/>
      <c r="AT306" s="202"/>
      <c r="AU306" s="202"/>
      <c r="AV306" s="202"/>
      <c r="AW306" s="202"/>
      <c r="AX306" s="203"/>
      <c r="AY306" s="202"/>
      <c r="AZ306" s="202"/>
      <c r="BA306" s="202"/>
      <c r="BB306" s="202"/>
      <c r="BC306" s="202"/>
      <c r="BD306" s="202"/>
      <c r="BE306" s="202"/>
      <c r="BF306" s="202"/>
      <c r="BG306" s="202"/>
      <c r="BH306" s="202"/>
      <c r="BI306" s="202"/>
      <c r="BJ306" s="202"/>
      <c r="BK306" s="202"/>
      <c r="BL306" s="202"/>
      <c r="BM306" s="203"/>
      <c r="BN306" s="202"/>
      <c r="BO306" s="202"/>
      <c r="BP306" s="202"/>
      <c r="BQ306" s="202"/>
      <c r="BR306" s="202"/>
      <c r="BS306" s="202"/>
      <c r="BT306" s="202"/>
      <c r="BU306" s="202"/>
      <c r="BV306" s="202"/>
      <c r="BW306" s="202"/>
      <c r="BX306" s="202"/>
      <c r="BY306" s="202"/>
      <c r="BZ306" s="202"/>
      <c r="CA306" s="202"/>
      <c r="CB306" s="203"/>
      <c r="CC306" s="202"/>
      <c r="CD306" s="202"/>
      <c r="CE306" s="202"/>
      <c r="CF306" s="202"/>
      <c r="CG306" s="202"/>
      <c r="CH306" s="202"/>
      <c r="CI306" s="202"/>
      <c r="CJ306" s="202"/>
      <c r="CK306" s="202"/>
      <c r="CL306" s="202"/>
      <c r="CM306" s="202"/>
      <c r="CN306" s="202"/>
      <c r="CO306" s="202"/>
      <c r="CP306" s="202"/>
      <c r="CQ306" s="203"/>
    </row>
    <row r="307" spans="1:95" s="18" customFormat="1" x14ac:dyDescent="0.35">
      <c r="A307" s="10" t="s">
        <v>100</v>
      </c>
      <c r="B307" s="10"/>
      <c r="C307" s="173">
        <f t="shared" ref="C307:D307" si="1914">C298/C$251</f>
        <v>4.1845781249999998E-2</v>
      </c>
      <c r="D307" s="173">
        <f t="shared" si="1914"/>
        <v>4.6495312499999997E-2</v>
      </c>
      <c r="F307" s="173">
        <f t="shared" ref="F307:O307" si="1915">F298/F$251</f>
        <v>4.9910873440285206E-2</v>
      </c>
      <c r="G307" s="173">
        <f t="shared" si="1915"/>
        <v>2.3569023569023569E-2</v>
      </c>
      <c r="H307" s="173">
        <f t="shared" si="1915"/>
        <v>2.9258098223615466E-2</v>
      </c>
      <c r="I307" s="173">
        <f t="shared" si="1915"/>
        <v>2.5711662075298437E-2</v>
      </c>
      <c r="J307" s="173">
        <f t="shared" si="1915"/>
        <v>1.844532279314888E-2</v>
      </c>
      <c r="K307" s="173">
        <f t="shared" si="1915"/>
        <v>1.844532279314888E-2</v>
      </c>
      <c r="L307" s="173">
        <f t="shared" si="1915"/>
        <v>2.0202020202020204E-2</v>
      </c>
      <c r="M307" s="173">
        <f t="shared" si="1915"/>
        <v>2.6515151515151516E-2</v>
      </c>
      <c r="N307" s="173">
        <f t="shared" si="1915"/>
        <v>2.6515151515151516E-2</v>
      </c>
      <c r="O307" s="173">
        <f t="shared" si="1915"/>
        <v>2.6515151515151516E-2</v>
      </c>
      <c r="P307" s="173">
        <f>P298/P$251</f>
        <v>4.2424242424242427E-2</v>
      </c>
      <c r="Q307" s="173">
        <f>Q298/Q$251</f>
        <v>5.1423324150596875E-2</v>
      </c>
      <c r="R307" s="189"/>
      <c r="S307" s="173">
        <f>S298/S$251</f>
        <v>2.6688907422852376E-2</v>
      </c>
      <c r="T307" s="189"/>
      <c r="U307" s="173">
        <f t="shared" ref="U307:AD307" si="1916">U298/U$251</f>
        <v>4.5793646506658986E-2</v>
      </c>
      <c r="V307" s="173">
        <f t="shared" si="1916"/>
        <v>2.1624777517033407E-2</v>
      </c>
      <c r="W307" s="173">
        <f t="shared" si="1916"/>
        <v>2.6844551400455264E-2</v>
      </c>
      <c r="X307" s="173">
        <f t="shared" si="1916"/>
        <v>2.359066638221826E-2</v>
      </c>
      <c r="Y307" s="173">
        <f t="shared" si="1916"/>
        <v>1.6923738926373971E-2</v>
      </c>
      <c r="Z307" s="173">
        <f t="shared" si="1916"/>
        <v>1.6923738926373971E-2</v>
      </c>
      <c r="AA307" s="173">
        <f t="shared" si="1916"/>
        <v>1.8535523586028634E-2</v>
      </c>
      <c r="AB307" s="173">
        <f t="shared" si="1916"/>
        <v>2.4327874706662582E-2</v>
      </c>
      <c r="AC307" s="173">
        <f t="shared" si="1916"/>
        <v>2.4327874706662582E-2</v>
      </c>
      <c r="AD307" s="173">
        <f t="shared" si="1916"/>
        <v>2.4327874706662582E-2</v>
      </c>
      <c r="AE307" s="173">
        <f>AE298/AE$251</f>
        <v>3.8924599530660131E-2</v>
      </c>
      <c r="AF307" s="173">
        <f>AF298/AF$251</f>
        <v>4.718133276443652E-2</v>
      </c>
      <c r="AG307" s="189"/>
      <c r="AH307" s="173">
        <f>AH298/AH$251</f>
        <v>2.4487297214569936E-2</v>
      </c>
      <c r="AI307" s="197"/>
      <c r="AJ307" s="173">
        <f t="shared" ref="AJ307:AS307" si="1917">AJ298/AJ$251</f>
        <v>4.3612996673008553E-2</v>
      </c>
      <c r="AK307" s="173">
        <f t="shared" si="1917"/>
        <v>2.0595026206698484E-2</v>
      </c>
      <c r="AL307" s="173">
        <f t="shared" si="1917"/>
        <v>2.5566239429005017E-2</v>
      </c>
      <c r="AM307" s="173">
        <f t="shared" si="1917"/>
        <v>2.2467301316398344E-2</v>
      </c>
      <c r="AN307" s="173">
        <f t="shared" si="1917"/>
        <v>1.6117846596546637E-2</v>
      </c>
      <c r="AO307" s="173">
        <f t="shared" si="1917"/>
        <v>1.6117846596546637E-2</v>
      </c>
      <c r="AP307" s="173">
        <f t="shared" si="1917"/>
        <v>1.7652879605741554E-2</v>
      </c>
      <c r="AQ307" s="173">
        <f t="shared" si="1917"/>
        <v>2.316940448253579E-2</v>
      </c>
      <c r="AR307" s="173">
        <f t="shared" si="1917"/>
        <v>2.316940448253579E-2</v>
      </c>
      <c r="AS307" s="173">
        <f t="shared" si="1917"/>
        <v>2.316940448253579E-2</v>
      </c>
      <c r="AT307" s="173">
        <f>AT298/AT$251</f>
        <v>3.7071047172057267E-2</v>
      </c>
      <c r="AU307" s="173">
        <f>AU298/AU$251</f>
        <v>4.4934602632796687E-2</v>
      </c>
      <c r="AV307" s="189"/>
      <c r="AW307" s="173">
        <f>AW298/AW$251</f>
        <v>2.332123544244756E-2</v>
      </c>
      <c r="AX307" s="197"/>
      <c r="AY307" s="173">
        <f t="shared" ref="AY307:BH307" si="1918">AY298/AY$251</f>
        <v>4.153618730762719E-2</v>
      </c>
      <c r="AZ307" s="173">
        <f t="shared" si="1918"/>
        <v>1.9614310673046177E-2</v>
      </c>
      <c r="BA307" s="173">
        <f t="shared" si="1918"/>
        <v>2.4348799456195253E-2</v>
      </c>
      <c r="BB307" s="173">
        <f t="shared" si="1918"/>
        <v>2.1397429825141277E-2</v>
      </c>
      <c r="BC307" s="173">
        <f t="shared" si="1918"/>
        <v>1.5350330091949176E-2</v>
      </c>
      <c r="BD307" s="173">
        <f t="shared" si="1918"/>
        <v>1.5350330091949176E-2</v>
      </c>
      <c r="BE307" s="173">
        <f t="shared" si="1918"/>
        <v>1.6812266291182432E-2</v>
      </c>
      <c r="BF307" s="173">
        <f t="shared" si="1918"/>
        <v>2.2066099507176945E-2</v>
      </c>
      <c r="BG307" s="173">
        <f t="shared" si="1918"/>
        <v>2.2066099507176945E-2</v>
      </c>
      <c r="BH307" s="173">
        <f t="shared" si="1918"/>
        <v>2.2066099507176945E-2</v>
      </c>
      <c r="BI307" s="173">
        <f>BI298/BI$251</f>
        <v>3.5305759211483108E-2</v>
      </c>
      <c r="BJ307" s="173">
        <f>BJ298/BJ$251</f>
        <v>4.2794859650282555E-2</v>
      </c>
      <c r="BK307" s="189"/>
      <c r="BL307" s="173">
        <f>BL298/BL$251</f>
        <v>2.221070042137863E-2</v>
      </c>
      <c r="BM307" s="197"/>
      <c r="BN307" s="173">
        <f t="shared" ref="BN307:BW307" si="1919">BN298/BN$251</f>
        <v>3.9558273626311605E-2</v>
      </c>
      <c r="BO307" s="173">
        <f t="shared" si="1919"/>
        <v>1.8680295879091594E-2</v>
      </c>
      <c r="BP307" s="173">
        <f t="shared" si="1919"/>
        <v>2.3189332815424048E-2</v>
      </c>
      <c r="BQ307" s="173">
        <f t="shared" si="1919"/>
        <v>2.0378504595372646E-2</v>
      </c>
      <c r="BR307" s="173">
        <f t="shared" si="1919"/>
        <v>1.4619361992332549E-2</v>
      </c>
      <c r="BS307" s="173">
        <f t="shared" si="1919"/>
        <v>1.4619361992332549E-2</v>
      </c>
      <c r="BT307" s="173">
        <f t="shared" si="1919"/>
        <v>1.6011682182078508E-2</v>
      </c>
      <c r="BU307" s="173">
        <f t="shared" si="1919"/>
        <v>2.101533286397804E-2</v>
      </c>
      <c r="BV307" s="173">
        <f t="shared" si="1919"/>
        <v>2.101533286397804E-2</v>
      </c>
      <c r="BW307" s="173">
        <f t="shared" si="1919"/>
        <v>2.101533286397804E-2</v>
      </c>
      <c r="BX307" s="173">
        <f>BX298/BX$251</f>
        <v>3.3624532582364863E-2</v>
      </c>
      <c r="BY307" s="173">
        <f>BY298/BY$251</f>
        <v>4.0757009190745291E-2</v>
      </c>
      <c r="BZ307" s="189"/>
      <c r="CA307" s="173">
        <f>CA298/CA$251</f>
        <v>2.1153048020360596E-2</v>
      </c>
      <c r="CB307" s="197"/>
      <c r="CC307" s="173">
        <f t="shared" ref="CC307:CL307" si="1920">CC298/CC$251</f>
        <v>3.7674546310772959E-2</v>
      </c>
      <c r="CD307" s="173">
        <f t="shared" si="1920"/>
        <v>1.7790757980087231E-2</v>
      </c>
      <c r="CE307" s="173">
        <f t="shared" si="1920"/>
        <v>2.2085078871832427E-2</v>
      </c>
      <c r="CF307" s="173">
        <f t="shared" si="1920"/>
        <v>1.9408099614640611E-2</v>
      </c>
      <c r="CG307" s="173">
        <f t="shared" si="1920"/>
        <v>1.392320189745957E-2</v>
      </c>
      <c r="CH307" s="173">
        <f t="shared" si="1920"/>
        <v>1.392320189745957E-2</v>
      </c>
      <c r="CI307" s="173">
        <f t="shared" si="1920"/>
        <v>1.5249221125789051E-2</v>
      </c>
      <c r="CJ307" s="173">
        <f t="shared" si="1920"/>
        <v>2.0014602727598134E-2</v>
      </c>
      <c r="CK307" s="173">
        <f t="shared" si="1920"/>
        <v>2.0014602727598134E-2</v>
      </c>
      <c r="CL307" s="173">
        <f t="shared" si="1920"/>
        <v>2.0014602727598134E-2</v>
      </c>
      <c r="CM307" s="173">
        <f>CM298/CM$251</f>
        <v>3.2023364364157016E-2</v>
      </c>
      <c r="CN307" s="173">
        <f>CN298/CN$251</f>
        <v>3.8816199229281222E-2</v>
      </c>
      <c r="CO307" s="189"/>
      <c r="CP307" s="173">
        <f>CP298/CP$251</f>
        <v>2.0145760019391043E-2</v>
      </c>
      <c r="CQ307" s="197"/>
    </row>
    <row r="308" spans="1:95" s="8" customFormat="1" x14ac:dyDescent="0.35">
      <c r="C308" s="17"/>
      <c r="D308" s="17"/>
      <c r="F308" s="161"/>
      <c r="G308" s="161"/>
      <c r="H308" s="161"/>
      <c r="I308" s="161"/>
      <c r="J308" s="161"/>
      <c r="K308" s="161"/>
      <c r="L308" s="161"/>
      <c r="M308" s="161"/>
      <c r="N308" s="161"/>
      <c r="O308" s="161"/>
      <c r="P308" s="161"/>
      <c r="Q308" s="161"/>
      <c r="R308" s="161"/>
      <c r="S308" s="161"/>
      <c r="T308" s="161"/>
      <c r="U308" s="161"/>
      <c r="V308" s="161"/>
      <c r="W308" s="161"/>
      <c r="X308" s="161"/>
      <c r="Y308" s="161"/>
      <c r="Z308" s="161"/>
      <c r="AA308" s="161"/>
      <c r="AB308" s="161"/>
      <c r="AC308" s="161"/>
      <c r="AD308" s="161"/>
      <c r="AE308" s="161"/>
      <c r="AF308" s="161"/>
      <c r="AG308" s="161"/>
      <c r="AH308" s="161"/>
      <c r="AI308" s="17"/>
      <c r="AJ308" s="161"/>
      <c r="AK308" s="161"/>
      <c r="AL308" s="161"/>
      <c r="AM308" s="161"/>
      <c r="AN308" s="161"/>
      <c r="AO308" s="161"/>
      <c r="AP308" s="161"/>
      <c r="AQ308" s="161"/>
      <c r="AR308" s="161"/>
      <c r="AS308" s="161"/>
      <c r="AT308" s="161"/>
      <c r="AU308" s="161"/>
      <c r="AV308" s="161"/>
      <c r="AW308" s="161"/>
      <c r="AX308" s="17"/>
      <c r="AY308" s="161"/>
      <c r="AZ308" s="161"/>
      <c r="BA308" s="161"/>
      <c r="BB308" s="161"/>
      <c r="BC308" s="161"/>
      <c r="BD308" s="161"/>
      <c r="BE308" s="161"/>
      <c r="BF308" s="161"/>
      <c r="BG308" s="161"/>
      <c r="BH308" s="161"/>
      <c r="BI308" s="161"/>
      <c r="BJ308" s="161"/>
      <c r="BK308" s="161"/>
      <c r="BL308" s="161"/>
      <c r="BM308" s="17"/>
      <c r="BN308" s="161"/>
      <c r="BO308" s="161"/>
      <c r="BP308" s="161"/>
      <c r="BQ308" s="161"/>
      <c r="BR308" s="161"/>
      <c r="BS308" s="161"/>
      <c r="BT308" s="161"/>
      <c r="BU308" s="161"/>
      <c r="BV308" s="161"/>
      <c r="BW308" s="161"/>
      <c r="BX308" s="161"/>
      <c r="BY308" s="161"/>
      <c r="BZ308" s="161"/>
      <c r="CA308" s="161"/>
      <c r="CB308" s="17"/>
      <c r="CC308" s="161"/>
      <c r="CD308" s="161"/>
      <c r="CE308" s="161"/>
      <c r="CF308" s="161"/>
      <c r="CG308" s="161"/>
      <c r="CH308" s="161"/>
      <c r="CI308" s="161"/>
      <c r="CJ308" s="161"/>
      <c r="CK308" s="161"/>
      <c r="CL308" s="161"/>
      <c r="CM308" s="161"/>
      <c r="CN308" s="161"/>
      <c r="CO308" s="161"/>
      <c r="CP308" s="161"/>
      <c r="CQ308" s="17"/>
    </row>
    <row r="309" spans="1:95" s="8" customFormat="1" x14ac:dyDescent="0.35">
      <c r="A309" s="13" t="s">
        <v>99</v>
      </c>
      <c r="B309" s="13"/>
      <c r="C309" s="220"/>
      <c r="D309" s="220"/>
      <c r="E309" s="13"/>
      <c r="F309" s="161"/>
      <c r="G309" s="161"/>
      <c r="H309" s="161"/>
      <c r="I309" s="161"/>
      <c r="J309" s="161"/>
      <c r="K309" s="161"/>
      <c r="L309" s="161"/>
      <c r="M309" s="161"/>
      <c r="N309" s="161"/>
      <c r="O309" s="161"/>
      <c r="P309" s="161"/>
      <c r="Q309" s="161"/>
      <c r="R309" s="161"/>
      <c r="S309" s="161"/>
      <c r="T309" s="161"/>
      <c r="U309" s="161"/>
      <c r="V309" s="161"/>
      <c r="W309" s="161"/>
      <c r="X309" s="161"/>
      <c r="Y309" s="161"/>
      <c r="Z309" s="161"/>
      <c r="AA309" s="161"/>
      <c r="AB309" s="161"/>
      <c r="AC309" s="161"/>
      <c r="AD309" s="161"/>
      <c r="AE309" s="161"/>
      <c r="AF309" s="161"/>
      <c r="AG309" s="161"/>
      <c r="AH309" s="161"/>
      <c r="AI309" s="17"/>
      <c r="AJ309" s="161"/>
      <c r="AK309" s="161"/>
      <c r="AL309" s="161"/>
      <c r="AM309" s="161"/>
      <c r="AN309" s="161"/>
      <c r="AO309" s="161"/>
      <c r="AP309" s="161"/>
      <c r="AQ309" s="161"/>
      <c r="AR309" s="161"/>
      <c r="AS309" s="161"/>
      <c r="AT309" s="161"/>
      <c r="AU309" s="161"/>
      <c r="AV309" s="161"/>
      <c r="AW309" s="161"/>
      <c r="AX309" s="17"/>
      <c r="AY309" s="161"/>
      <c r="AZ309" s="161"/>
      <c r="BA309" s="161"/>
      <c r="BB309" s="161"/>
      <c r="BC309" s="161"/>
      <c r="BD309" s="161"/>
      <c r="BE309" s="161"/>
      <c r="BF309" s="161"/>
      <c r="BG309" s="161"/>
      <c r="BH309" s="161"/>
      <c r="BI309" s="161"/>
      <c r="BJ309" s="161"/>
      <c r="BK309" s="161"/>
      <c r="BL309" s="161"/>
      <c r="BM309" s="17"/>
      <c r="BN309" s="161"/>
      <c r="BO309" s="161"/>
      <c r="BP309" s="161"/>
      <c r="BQ309" s="161"/>
      <c r="BR309" s="161"/>
      <c r="BS309" s="161"/>
      <c r="BT309" s="161"/>
      <c r="BU309" s="161"/>
      <c r="BV309" s="161"/>
      <c r="BW309" s="161"/>
      <c r="BX309" s="161"/>
      <c r="BY309" s="161"/>
      <c r="BZ309" s="161"/>
      <c r="CA309" s="161"/>
      <c r="CB309" s="17"/>
      <c r="CC309" s="161"/>
      <c r="CD309" s="161"/>
      <c r="CE309" s="161"/>
      <c r="CF309" s="161"/>
      <c r="CG309" s="161"/>
      <c r="CH309" s="161"/>
      <c r="CI309" s="161"/>
      <c r="CJ309" s="161"/>
      <c r="CK309" s="161"/>
      <c r="CL309" s="161"/>
      <c r="CM309" s="161"/>
      <c r="CN309" s="161"/>
      <c r="CO309" s="161"/>
      <c r="CP309" s="161"/>
      <c r="CQ309" s="17"/>
    </row>
    <row r="310" spans="1:95" s="8" customFormat="1" x14ac:dyDescent="0.35">
      <c r="C310" s="17"/>
      <c r="D310" s="17"/>
      <c r="F310" s="161"/>
      <c r="G310" s="161"/>
      <c r="H310" s="161"/>
      <c r="I310" s="161"/>
      <c r="J310" s="161"/>
      <c r="K310" s="161"/>
      <c r="L310" s="161"/>
      <c r="M310" s="161"/>
      <c r="N310" s="161"/>
      <c r="O310" s="161"/>
      <c r="P310" s="161"/>
      <c r="Q310" s="161"/>
      <c r="R310" s="161"/>
      <c r="S310" s="161"/>
      <c r="T310" s="161"/>
      <c r="U310" s="161"/>
      <c r="V310" s="161"/>
      <c r="W310" s="161"/>
      <c r="X310" s="161"/>
      <c r="Y310" s="161"/>
      <c r="Z310" s="161"/>
      <c r="AA310" s="161"/>
      <c r="AB310" s="161"/>
      <c r="AC310" s="161"/>
      <c r="AD310" s="161"/>
      <c r="AE310" s="161"/>
      <c r="AF310" s="161"/>
      <c r="AG310" s="161"/>
      <c r="AH310" s="161"/>
      <c r="AI310" s="17"/>
      <c r="AJ310" s="161"/>
      <c r="AK310" s="161"/>
      <c r="AL310" s="161"/>
      <c r="AM310" s="161"/>
      <c r="AN310" s="161"/>
      <c r="AO310" s="161"/>
      <c r="AP310" s="161"/>
      <c r="AQ310" s="161"/>
      <c r="AR310" s="161"/>
      <c r="AS310" s="161"/>
      <c r="AT310" s="161"/>
      <c r="AU310" s="161"/>
      <c r="AV310" s="161"/>
      <c r="AW310" s="161"/>
      <c r="AX310" s="17"/>
      <c r="AY310" s="161"/>
      <c r="AZ310" s="161"/>
      <c r="BA310" s="161"/>
      <c r="BB310" s="161"/>
      <c r="BC310" s="161"/>
      <c r="BD310" s="161"/>
      <c r="BE310" s="161"/>
      <c r="BF310" s="161"/>
      <c r="BG310" s="161"/>
      <c r="BH310" s="161"/>
      <c r="BI310" s="161"/>
      <c r="BJ310" s="161"/>
      <c r="BK310" s="161"/>
      <c r="BL310" s="161"/>
      <c r="BM310" s="17"/>
      <c r="BN310" s="161"/>
      <c r="BO310" s="161"/>
      <c r="BP310" s="161"/>
      <c r="BQ310" s="161"/>
      <c r="BR310" s="161"/>
      <c r="BS310" s="161"/>
      <c r="BT310" s="161"/>
      <c r="BU310" s="161"/>
      <c r="BV310" s="161"/>
      <c r="BW310" s="161"/>
      <c r="BX310" s="161"/>
      <c r="BY310" s="161"/>
      <c r="BZ310" s="161"/>
      <c r="CA310" s="161"/>
      <c r="CB310" s="17"/>
      <c r="CC310" s="161"/>
      <c r="CD310" s="161"/>
      <c r="CE310" s="161"/>
      <c r="CF310" s="161"/>
      <c r="CG310" s="161"/>
      <c r="CH310" s="161"/>
      <c r="CI310" s="161"/>
      <c r="CJ310" s="161"/>
      <c r="CK310" s="161"/>
      <c r="CL310" s="161"/>
      <c r="CM310" s="161"/>
      <c r="CN310" s="161"/>
      <c r="CO310" s="161"/>
      <c r="CP310" s="161"/>
      <c r="CQ310" s="17"/>
    </row>
    <row r="311" spans="1:95" s="8" customFormat="1" x14ac:dyDescent="0.35">
      <c r="A311" s="8" t="s">
        <v>99</v>
      </c>
      <c r="C311" s="17">
        <v>0</v>
      </c>
      <c r="D311" s="17">
        <v>0</v>
      </c>
      <c r="F311" s="199">
        <v>0</v>
      </c>
      <c r="G311" s="199">
        <v>0</v>
      </c>
      <c r="H311" s="199">
        <v>0</v>
      </c>
      <c r="I311" s="199">
        <v>0</v>
      </c>
      <c r="J311" s="199">
        <v>0</v>
      </c>
      <c r="K311" s="199">
        <v>0</v>
      </c>
      <c r="L311" s="199">
        <v>0</v>
      </c>
      <c r="M311" s="199">
        <v>0</v>
      </c>
      <c r="N311" s="199">
        <v>0</v>
      </c>
      <c r="O311" s="199">
        <v>0</v>
      </c>
      <c r="P311" s="199">
        <v>0</v>
      </c>
      <c r="Q311" s="199">
        <v>0</v>
      </c>
      <c r="R311" s="199"/>
      <c r="S311" s="199"/>
      <c r="T311" s="199"/>
      <c r="U311" s="199">
        <v>0</v>
      </c>
      <c r="V311" s="199">
        <v>0</v>
      </c>
      <c r="W311" s="199">
        <v>0</v>
      </c>
      <c r="X311" s="199">
        <v>0</v>
      </c>
      <c r="Y311" s="199">
        <v>0</v>
      </c>
      <c r="Z311" s="199">
        <v>0</v>
      </c>
      <c r="AA311" s="199">
        <v>0</v>
      </c>
      <c r="AB311" s="199">
        <v>0</v>
      </c>
      <c r="AC311" s="199">
        <v>0</v>
      </c>
      <c r="AD311" s="199">
        <v>0</v>
      </c>
      <c r="AE311" s="199">
        <v>0</v>
      </c>
      <c r="AF311" s="199">
        <v>0</v>
      </c>
      <c r="AG311" s="199"/>
      <c r="AH311" s="199"/>
      <c r="AI311" s="17"/>
      <c r="AJ311" s="199">
        <v>0</v>
      </c>
      <c r="AK311" s="199">
        <v>0</v>
      </c>
      <c r="AL311" s="199">
        <v>0</v>
      </c>
      <c r="AM311" s="199">
        <v>0</v>
      </c>
      <c r="AN311" s="199">
        <v>0</v>
      </c>
      <c r="AO311" s="199">
        <v>0</v>
      </c>
      <c r="AP311" s="199">
        <v>0</v>
      </c>
      <c r="AQ311" s="199">
        <v>0</v>
      </c>
      <c r="AR311" s="199">
        <v>0</v>
      </c>
      <c r="AS311" s="199">
        <v>0</v>
      </c>
      <c r="AT311" s="199">
        <v>0</v>
      </c>
      <c r="AU311" s="199">
        <v>0</v>
      </c>
      <c r="AV311" s="199"/>
      <c r="AW311" s="199"/>
      <c r="AX311" s="17"/>
      <c r="AY311" s="199">
        <v>0</v>
      </c>
      <c r="AZ311" s="199">
        <v>0</v>
      </c>
      <c r="BA311" s="199">
        <v>0</v>
      </c>
      <c r="BB311" s="199">
        <v>0</v>
      </c>
      <c r="BC311" s="199">
        <v>0</v>
      </c>
      <c r="BD311" s="199">
        <v>0</v>
      </c>
      <c r="BE311" s="199">
        <v>0</v>
      </c>
      <c r="BF311" s="199">
        <v>0</v>
      </c>
      <c r="BG311" s="199">
        <v>0</v>
      </c>
      <c r="BH311" s="199">
        <v>0</v>
      </c>
      <c r="BI311" s="199">
        <v>0</v>
      </c>
      <c r="BJ311" s="199">
        <v>0</v>
      </c>
      <c r="BK311" s="199"/>
      <c r="BL311" s="199"/>
      <c r="BM311" s="17"/>
      <c r="BN311" s="199">
        <v>0</v>
      </c>
      <c r="BO311" s="199">
        <v>0</v>
      </c>
      <c r="BP311" s="199">
        <v>0</v>
      </c>
      <c r="BQ311" s="199">
        <v>0</v>
      </c>
      <c r="BR311" s="199">
        <v>0</v>
      </c>
      <c r="BS311" s="199">
        <v>0</v>
      </c>
      <c r="BT311" s="199">
        <v>0</v>
      </c>
      <c r="BU311" s="199">
        <v>0</v>
      </c>
      <c r="BV311" s="199">
        <v>0</v>
      </c>
      <c r="BW311" s="199">
        <v>0</v>
      </c>
      <c r="BX311" s="199">
        <v>0</v>
      </c>
      <c r="BY311" s="199">
        <v>0</v>
      </c>
      <c r="BZ311" s="199"/>
      <c r="CA311" s="199"/>
      <c r="CB311" s="17"/>
      <c r="CC311" s="199">
        <v>0</v>
      </c>
      <c r="CD311" s="199">
        <v>0</v>
      </c>
      <c r="CE311" s="199">
        <v>0</v>
      </c>
      <c r="CF311" s="199">
        <v>0</v>
      </c>
      <c r="CG311" s="199">
        <v>0</v>
      </c>
      <c r="CH311" s="199">
        <v>0</v>
      </c>
      <c r="CI311" s="199">
        <v>0</v>
      </c>
      <c r="CJ311" s="199">
        <v>0</v>
      </c>
      <c r="CK311" s="199">
        <v>0</v>
      </c>
      <c r="CL311" s="199">
        <v>0</v>
      </c>
      <c r="CM311" s="199">
        <v>0</v>
      </c>
      <c r="CN311" s="199">
        <v>0</v>
      </c>
      <c r="CO311" s="199"/>
      <c r="CP311" s="199"/>
      <c r="CQ311" s="17"/>
    </row>
    <row r="312" spans="1:95" s="8" customFormat="1" x14ac:dyDescent="0.35">
      <c r="C312" s="17"/>
      <c r="D312" s="17"/>
      <c r="F312" s="199"/>
      <c r="G312" s="199"/>
      <c r="H312" s="199"/>
      <c r="I312" s="199"/>
      <c r="J312" s="199"/>
      <c r="K312" s="199"/>
      <c r="L312" s="199"/>
      <c r="M312" s="199"/>
      <c r="N312" s="199"/>
      <c r="O312" s="199"/>
      <c r="P312" s="199"/>
      <c r="Q312" s="199"/>
      <c r="R312" s="199"/>
      <c r="S312" s="199"/>
      <c r="T312" s="199"/>
      <c r="U312" s="199"/>
      <c r="V312" s="199"/>
      <c r="W312" s="199"/>
      <c r="X312" s="199"/>
      <c r="Y312" s="199"/>
      <c r="Z312" s="199"/>
      <c r="AA312" s="199"/>
      <c r="AB312" s="199"/>
      <c r="AC312" s="199"/>
      <c r="AD312" s="199"/>
      <c r="AE312" s="199"/>
      <c r="AF312" s="199"/>
      <c r="AG312" s="199"/>
      <c r="AH312" s="199"/>
      <c r="AI312" s="17"/>
      <c r="AJ312" s="199"/>
      <c r="AK312" s="199"/>
      <c r="AL312" s="199"/>
      <c r="AM312" s="199"/>
      <c r="AN312" s="199"/>
      <c r="AO312" s="199"/>
      <c r="AP312" s="199"/>
      <c r="AQ312" s="199"/>
      <c r="AR312" s="199"/>
      <c r="AS312" s="199"/>
      <c r="AT312" s="199"/>
      <c r="AU312" s="199"/>
      <c r="AV312" s="199"/>
      <c r="AW312" s="199"/>
      <c r="AX312" s="17"/>
      <c r="AY312" s="199"/>
      <c r="AZ312" s="199"/>
      <c r="BA312" s="199"/>
      <c r="BB312" s="199"/>
      <c r="BC312" s="199"/>
      <c r="BD312" s="199"/>
      <c r="BE312" s="199"/>
      <c r="BF312" s="199"/>
      <c r="BG312" s="199"/>
      <c r="BH312" s="199"/>
      <c r="BI312" s="199"/>
      <c r="BJ312" s="199"/>
      <c r="BK312" s="199"/>
      <c r="BL312" s="199"/>
      <c r="BM312" s="17"/>
      <c r="BN312" s="199"/>
      <c r="BO312" s="199"/>
      <c r="BP312" s="199"/>
      <c r="BQ312" s="199"/>
      <c r="BR312" s="199"/>
      <c r="BS312" s="199"/>
      <c r="BT312" s="199"/>
      <c r="BU312" s="199"/>
      <c r="BV312" s="199"/>
      <c r="BW312" s="199"/>
      <c r="BX312" s="199"/>
      <c r="BY312" s="199"/>
      <c r="BZ312" s="199"/>
      <c r="CA312" s="199"/>
      <c r="CB312" s="17"/>
      <c r="CC312" s="199"/>
      <c r="CD312" s="199"/>
      <c r="CE312" s="199"/>
      <c r="CF312" s="199"/>
      <c r="CG312" s="199"/>
      <c r="CH312" s="199"/>
      <c r="CI312" s="199"/>
      <c r="CJ312" s="199"/>
      <c r="CK312" s="199"/>
      <c r="CL312" s="199"/>
      <c r="CM312" s="199"/>
      <c r="CN312" s="199"/>
      <c r="CO312" s="199"/>
      <c r="CP312" s="199"/>
      <c r="CQ312" s="17"/>
    </row>
    <row r="313" spans="1:95" s="15" customFormat="1" thickBot="1" x14ac:dyDescent="0.35">
      <c r="A313" s="15" t="s">
        <v>293</v>
      </c>
      <c r="C313" s="79">
        <f>C311</f>
        <v>0</v>
      </c>
      <c r="D313" s="79">
        <f>D311</f>
        <v>0</v>
      </c>
      <c r="F313" s="171">
        <v>0</v>
      </c>
      <c r="G313" s="171">
        <v>0</v>
      </c>
      <c r="H313" s="171">
        <v>0</v>
      </c>
      <c r="I313" s="171">
        <v>0</v>
      </c>
      <c r="J313" s="171">
        <v>0</v>
      </c>
      <c r="K313" s="171">
        <v>0</v>
      </c>
      <c r="L313" s="171">
        <v>0</v>
      </c>
      <c r="M313" s="171">
        <v>0</v>
      </c>
      <c r="N313" s="171">
        <v>0</v>
      </c>
      <c r="O313" s="171">
        <v>0</v>
      </c>
      <c r="P313" s="171">
        <v>0</v>
      </c>
      <c r="Q313" s="171">
        <v>0</v>
      </c>
      <c r="R313" s="193"/>
      <c r="S313" s="171"/>
      <c r="T313" s="193"/>
      <c r="U313" s="171">
        <v>0</v>
      </c>
      <c r="V313" s="171">
        <v>0</v>
      </c>
      <c r="W313" s="171">
        <v>0</v>
      </c>
      <c r="X313" s="171">
        <v>0</v>
      </c>
      <c r="Y313" s="171">
        <v>0</v>
      </c>
      <c r="Z313" s="171">
        <v>0</v>
      </c>
      <c r="AA313" s="171">
        <v>0</v>
      </c>
      <c r="AB313" s="171">
        <v>0</v>
      </c>
      <c r="AC313" s="171">
        <v>0</v>
      </c>
      <c r="AD313" s="171">
        <v>0</v>
      </c>
      <c r="AE313" s="171">
        <v>0</v>
      </c>
      <c r="AF313" s="171">
        <v>0</v>
      </c>
      <c r="AG313" s="193"/>
      <c r="AH313" s="193"/>
      <c r="AI313" s="79"/>
      <c r="AJ313" s="171">
        <v>0</v>
      </c>
      <c r="AK313" s="171">
        <v>0</v>
      </c>
      <c r="AL313" s="171">
        <v>0</v>
      </c>
      <c r="AM313" s="171">
        <v>0</v>
      </c>
      <c r="AN313" s="171">
        <v>0</v>
      </c>
      <c r="AO313" s="171">
        <v>0</v>
      </c>
      <c r="AP313" s="171">
        <v>0</v>
      </c>
      <c r="AQ313" s="171">
        <v>0</v>
      </c>
      <c r="AR313" s="171">
        <v>0</v>
      </c>
      <c r="AS313" s="171">
        <v>0</v>
      </c>
      <c r="AT313" s="171">
        <v>0</v>
      </c>
      <c r="AU313" s="171">
        <v>0</v>
      </c>
      <c r="AV313" s="193"/>
      <c r="AW313" s="193"/>
      <c r="AX313" s="79"/>
      <c r="AY313" s="171">
        <v>0</v>
      </c>
      <c r="AZ313" s="171">
        <v>0</v>
      </c>
      <c r="BA313" s="171">
        <v>0</v>
      </c>
      <c r="BB313" s="171">
        <v>0</v>
      </c>
      <c r="BC313" s="171">
        <v>0</v>
      </c>
      <c r="BD313" s="171">
        <v>0</v>
      </c>
      <c r="BE313" s="171">
        <v>0</v>
      </c>
      <c r="BF313" s="171">
        <v>0</v>
      </c>
      <c r="BG313" s="171">
        <v>0</v>
      </c>
      <c r="BH313" s="171">
        <v>0</v>
      </c>
      <c r="BI313" s="171">
        <v>0</v>
      </c>
      <c r="BJ313" s="171">
        <v>0</v>
      </c>
      <c r="BK313" s="193"/>
      <c r="BL313" s="193"/>
      <c r="BM313" s="79"/>
      <c r="BN313" s="171">
        <v>0</v>
      </c>
      <c r="BO313" s="171">
        <v>0</v>
      </c>
      <c r="BP313" s="171">
        <v>0</v>
      </c>
      <c r="BQ313" s="171">
        <v>0</v>
      </c>
      <c r="BR313" s="171">
        <v>0</v>
      </c>
      <c r="BS313" s="171">
        <v>0</v>
      </c>
      <c r="BT313" s="171">
        <v>0</v>
      </c>
      <c r="BU313" s="171">
        <v>0</v>
      </c>
      <c r="BV313" s="171">
        <v>0</v>
      </c>
      <c r="BW313" s="171">
        <v>0</v>
      </c>
      <c r="BX313" s="171">
        <v>0</v>
      </c>
      <c r="BY313" s="171">
        <v>0</v>
      </c>
      <c r="BZ313" s="193"/>
      <c r="CA313" s="193"/>
      <c r="CB313" s="79"/>
      <c r="CC313" s="171">
        <v>0</v>
      </c>
      <c r="CD313" s="171">
        <v>0</v>
      </c>
      <c r="CE313" s="171">
        <v>0</v>
      </c>
      <c r="CF313" s="171">
        <v>0</v>
      </c>
      <c r="CG313" s="171">
        <v>0</v>
      </c>
      <c r="CH313" s="171">
        <v>0</v>
      </c>
      <c r="CI313" s="171">
        <v>0</v>
      </c>
      <c r="CJ313" s="171">
        <v>0</v>
      </c>
      <c r="CK313" s="171">
        <v>0</v>
      </c>
      <c r="CL313" s="171">
        <v>0</v>
      </c>
      <c r="CM313" s="171">
        <v>0</v>
      </c>
      <c r="CN313" s="171">
        <v>0</v>
      </c>
      <c r="CO313" s="193"/>
      <c r="CP313" s="193"/>
      <c r="CQ313" s="79"/>
    </row>
    <row r="314" spans="1:95" s="9" customFormat="1" ht="15" x14ac:dyDescent="0.3">
      <c r="C314" s="203"/>
      <c r="D314" s="203"/>
      <c r="F314" s="201"/>
      <c r="G314" s="201"/>
      <c r="H314" s="201"/>
      <c r="I314" s="201"/>
      <c r="J314" s="201"/>
      <c r="K314" s="201"/>
      <c r="L314" s="201"/>
      <c r="M314" s="201"/>
      <c r="N314" s="201"/>
      <c r="O314" s="201"/>
      <c r="P314" s="201"/>
      <c r="Q314" s="201"/>
      <c r="R314" s="201"/>
      <c r="S314" s="201"/>
      <c r="T314" s="201"/>
      <c r="U314" s="201"/>
      <c r="V314" s="201"/>
      <c r="W314" s="201"/>
      <c r="X314" s="201"/>
      <c r="Y314" s="201"/>
      <c r="Z314" s="201"/>
      <c r="AA314" s="201"/>
      <c r="AB314" s="201"/>
      <c r="AC314" s="201"/>
      <c r="AD314" s="201"/>
      <c r="AE314" s="201"/>
      <c r="AF314" s="201"/>
      <c r="AG314" s="201"/>
      <c r="AH314" s="201"/>
      <c r="AI314" s="203"/>
      <c r="AJ314" s="201"/>
      <c r="AK314" s="201"/>
      <c r="AL314" s="201"/>
      <c r="AM314" s="201"/>
      <c r="AN314" s="201"/>
      <c r="AO314" s="201"/>
      <c r="AP314" s="201"/>
      <c r="AQ314" s="201"/>
      <c r="AR314" s="201"/>
      <c r="AS314" s="201"/>
      <c r="AT314" s="201"/>
      <c r="AU314" s="201"/>
      <c r="AV314" s="201"/>
      <c r="AW314" s="201"/>
      <c r="AX314" s="203"/>
      <c r="AY314" s="201"/>
      <c r="AZ314" s="201"/>
      <c r="BA314" s="201"/>
      <c r="BB314" s="201"/>
      <c r="BC314" s="201"/>
      <c r="BD314" s="201"/>
      <c r="BE314" s="201"/>
      <c r="BF314" s="201"/>
      <c r="BG314" s="201"/>
      <c r="BH314" s="201"/>
      <c r="BI314" s="201"/>
      <c r="BJ314" s="201"/>
      <c r="BK314" s="201"/>
      <c r="BL314" s="201"/>
      <c r="BM314" s="203"/>
      <c r="BN314" s="201"/>
      <c r="BO314" s="201"/>
      <c r="BP314" s="201"/>
      <c r="BQ314" s="201"/>
      <c r="BR314" s="201"/>
      <c r="BS314" s="201"/>
      <c r="BT314" s="201"/>
      <c r="BU314" s="201"/>
      <c r="BV314" s="201"/>
      <c r="BW314" s="201"/>
      <c r="BX314" s="201"/>
      <c r="BY314" s="201"/>
      <c r="BZ314" s="201"/>
      <c r="CA314" s="201"/>
      <c r="CB314" s="203"/>
      <c r="CC314" s="201"/>
      <c r="CD314" s="201"/>
      <c r="CE314" s="201"/>
      <c r="CF314" s="201"/>
      <c r="CG314" s="201"/>
      <c r="CH314" s="201"/>
      <c r="CI314" s="201"/>
      <c r="CJ314" s="201"/>
      <c r="CK314" s="201"/>
      <c r="CL314" s="201"/>
      <c r="CM314" s="201"/>
      <c r="CN314" s="201"/>
      <c r="CO314" s="201"/>
      <c r="CP314" s="201"/>
      <c r="CQ314" s="203"/>
    </row>
    <row r="315" spans="1:95" s="18" customFormat="1" x14ac:dyDescent="0.35">
      <c r="A315" s="10" t="s">
        <v>100</v>
      </c>
      <c r="B315" s="10"/>
      <c r="C315" s="97">
        <f>C313/C$251</f>
        <v>0</v>
      </c>
      <c r="D315" s="97">
        <f>D313/D$251</f>
        <v>0</v>
      </c>
      <c r="F315" s="184">
        <f>F313/F$245</f>
        <v>0</v>
      </c>
      <c r="G315" s="184">
        <f t="shared" ref="G315:Q315" si="1921">G313/G$251</f>
        <v>0</v>
      </c>
      <c r="H315" s="184">
        <f t="shared" si="1921"/>
        <v>0</v>
      </c>
      <c r="I315" s="184">
        <f t="shared" si="1921"/>
        <v>0</v>
      </c>
      <c r="J315" s="184">
        <f t="shared" si="1921"/>
        <v>0</v>
      </c>
      <c r="K315" s="184">
        <f t="shared" si="1921"/>
        <v>0</v>
      </c>
      <c r="L315" s="184">
        <f t="shared" si="1921"/>
        <v>0</v>
      </c>
      <c r="M315" s="184">
        <f t="shared" si="1921"/>
        <v>0</v>
      </c>
      <c r="N315" s="184">
        <f t="shared" si="1921"/>
        <v>0</v>
      </c>
      <c r="O315" s="184">
        <f t="shared" si="1921"/>
        <v>0</v>
      </c>
      <c r="P315" s="184">
        <f t="shared" si="1921"/>
        <v>0</v>
      </c>
      <c r="Q315" s="184">
        <f t="shared" si="1921"/>
        <v>0</v>
      </c>
      <c r="R315" s="185"/>
      <c r="S315" s="184"/>
      <c r="T315" s="185"/>
      <c r="U315" s="184">
        <f>U313/U$245</f>
        <v>0</v>
      </c>
      <c r="V315" s="184">
        <f t="shared" ref="V315:AF315" si="1922">V313/V$251</f>
        <v>0</v>
      </c>
      <c r="W315" s="184">
        <f t="shared" si="1922"/>
        <v>0</v>
      </c>
      <c r="X315" s="184">
        <f t="shared" si="1922"/>
        <v>0</v>
      </c>
      <c r="Y315" s="184">
        <f t="shared" si="1922"/>
        <v>0</v>
      </c>
      <c r="Z315" s="184">
        <f t="shared" si="1922"/>
        <v>0</v>
      </c>
      <c r="AA315" s="184">
        <f t="shared" si="1922"/>
        <v>0</v>
      </c>
      <c r="AB315" s="184">
        <f t="shared" si="1922"/>
        <v>0</v>
      </c>
      <c r="AC315" s="184">
        <f t="shared" si="1922"/>
        <v>0</v>
      </c>
      <c r="AD315" s="184">
        <f t="shared" si="1922"/>
        <v>0</v>
      </c>
      <c r="AE315" s="184">
        <f t="shared" si="1922"/>
        <v>0</v>
      </c>
      <c r="AF315" s="184">
        <f t="shared" si="1922"/>
        <v>0</v>
      </c>
      <c r="AG315" s="185"/>
      <c r="AH315" s="185"/>
      <c r="AI315" s="197"/>
      <c r="AJ315" s="184">
        <f>AJ313/AJ$245</f>
        <v>0</v>
      </c>
      <c r="AK315" s="184">
        <f t="shared" ref="AK315:AU315" si="1923">AK313/AK$251</f>
        <v>0</v>
      </c>
      <c r="AL315" s="184">
        <f t="shared" si="1923"/>
        <v>0</v>
      </c>
      <c r="AM315" s="184">
        <f t="shared" si="1923"/>
        <v>0</v>
      </c>
      <c r="AN315" s="184">
        <f t="shared" si="1923"/>
        <v>0</v>
      </c>
      <c r="AO315" s="184">
        <f t="shared" si="1923"/>
        <v>0</v>
      </c>
      <c r="AP315" s="184">
        <f t="shared" si="1923"/>
        <v>0</v>
      </c>
      <c r="AQ315" s="184">
        <f t="shared" si="1923"/>
        <v>0</v>
      </c>
      <c r="AR315" s="184">
        <f t="shared" si="1923"/>
        <v>0</v>
      </c>
      <c r="AS315" s="184">
        <f t="shared" si="1923"/>
        <v>0</v>
      </c>
      <c r="AT315" s="184">
        <f t="shared" si="1923"/>
        <v>0</v>
      </c>
      <c r="AU315" s="184">
        <f t="shared" si="1923"/>
        <v>0</v>
      </c>
      <c r="AV315" s="185"/>
      <c r="AW315" s="185"/>
      <c r="AX315" s="197"/>
      <c r="AY315" s="184">
        <f>AY313/AY$245</f>
        <v>0</v>
      </c>
      <c r="AZ315" s="184">
        <f t="shared" ref="AZ315:BJ315" si="1924">AZ313/AZ$251</f>
        <v>0</v>
      </c>
      <c r="BA315" s="184">
        <f t="shared" si="1924"/>
        <v>0</v>
      </c>
      <c r="BB315" s="184">
        <f t="shared" si="1924"/>
        <v>0</v>
      </c>
      <c r="BC315" s="184">
        <f t="shared" si="1924"/>
        <v>0</v>
      </c>
      <c r="BD315" s="184">
        <f t="shared" si="1924"/>
        <v>0</v>
      </c>
      <c r="BE315" s="184">
        <f t="shared" si="1924"/>
        <v>0</v>
      </c>
      <c r="BF315" s="184">
        <f t="shared" si="1924"/>
        <v>0</v>
      </c>
      <c r="BG315" s="184">
        <f t="shared" si="1924"/>
        <v>0</v>
      </c>
      <c r="BH315" s="184">
        <f t="shared" si="1924"/>
        <v>0</v>
      </c>
      <c r="BI315" s="184">
        <f t="shared" si="1924"/>
        <v>0</v>
      </c>
      <c r="BJ315" s="184">
        <f t="shared" si="1924"/>
        <v>0</v>
      </c>
      <c r="BK315" s="185"/>
      <c r="BL315" s="185"/>
      <c r="BM315" s="197"/>
      <c r="BN315" s="184">
        <f>BN313/BN$245</f>
        <v>0</v>
      </c>
      <c r="BO315" s="184">
        <f t="shared" ref="BO315:BY315" si="1925">BO313/BO$251</f>
        <v>0</v>
      </c>
      <c r="BP315" s="184">
        <f t="shared" si="1925"/>
        <v>0</v>
      </c>
      <c r="BQ315" s="184">
        <f t="shared" si="1925"/>
        <v>0</v>
      </c>
      <c r="BR315" s="184">
        <f t="shared" si="1925"/>
        <v>0</v>
      </c>
      <c r="BS315" s="184">
        <f t="shared" si="1925"/>
        <v>0</v>
      </c>
      <c r="BT315" s="184">
        <f t="shared" si="1925"/>
        <v>0</v>
      </c>
      <c r="BU315" s="184">
        <f t="shared" si="1925"/>
        <v>0</v>
      </c>
      <c r="BV315" s="184">
        <f t="shared" si="1925"/>
        <v>0</v>
      </c>
      <c r="BW315" s="184">
        <f t="shared" si="1925"/>
        <v>0</v>
      </c>
      <c r="BX315" s="184">
        <f t="shared" si="1925"/>
        <v>0</v>
      </c>
      <c r="BY315" s="184">
        <f t="shared" si="1925"/>
        <v>0</v>
      </c>
      <c r="BZ315" s="185"/>
      <c r="CA315" s="185"/>
      <c r="CB315" s="197"/>
      <c r="CC315" s="184">
        <f>CC313/CC$245</f>
        <v>0</v>
      </c>
      <c r="CD315" s="184">
        <f t="shared" ref="CD315:CN315" si="1926">CD313/CD$251</f>
        <v>0</v>
      </c>
      <c r="CE315" s="184">
        <f t="shared" si="1926"/>
        <v>0</v>
      </c>
      <c r="CF315" s="184">
        <f t="shared" si="1926"/>
        <v>0</v>
      </c>
      <c r="CG315" s="184">
        <f t="shared" si="1926"/>
        <v>0</v>
      </c>
      <c r="CH315" s="184">
        <f t="shared" si="1926"/>
        <v>0</v>
      </c>
      <c r="CI315" s="184">
        <f t="shared" si="1926"/>
        <v>0</v>
      </c>
      <c r="CJ315" s="184">
        <f t="shared" si="1926"/>
        <v>0</v>
      </c>
      <c r="CK315" s="184">
        <f t="shared" si="1926"/>
        <v>0</v>
      </c>
      <c r="CL315" s="184">
        <f t="shared" si="1926"/>
        <v>0</v>
      </c>
      <c r="CM315" s="184">
        <f t="shared" si="1926"/>
        <v>0</v>
      </c>
      <c r="CN315" s="184">
        <f t="shared" si="1926"/>
        <v>0</v>
      </c>
      <c r="CO315" s="185"/>
      <c r="CP315" s="185"/>
      <c r="CQ315" s="197"/>
    </row>
    <row r="316" spans="1:95" s="9" customFormat="1" ht="15" x14ac:dyDescent="0.3">
      <c r="C316" s="203"/>
      <c r="D316" s="203"/>
      <c r="F316" s="202"/>
      <c r="G316" s="202"/>
      <c r="H316" s="202"/>
      <c r="I316" s="202"/>
      <c r="J316" s="202"/>
      <c r="K316" s="202"/>
      <c r="L316" s="202"/>
      <c r="M316" s="202"/>
      <c r="N316" s="202"/>
      <c r="O316" s="202"/>
      <c r="P316" s="202"/>
      <c r="Q316" s="202"/>
      <c r="R316" s="202"/>
      <c r="S316" s="202"/>
      <c r="T316" s="202"/>
      <c r="U316" s="202"/>
      <c r="V316" s="202"/>
      <c r="W316" s="202"/>
      <c r="X316" s="202"/>
      <c r="Y316" s="202"/>
      <c r="Z316" s="202"/>
      <c r="AA316" s="202"/>
      <c r="AB316" s="202"/>
      <c r="AC316" s="202"/>
      <c r="AD316" s="202"/>
      <c r="AE316" s="202"/>
      <c r="AF316" s="202"/>
      <c r="AG316" s="202"/>
      <c r="AH316" s="202"/>
      <c r="AI316" s="203"/>
      <c r="AJ316" s="202"/>
      <c r="AK316" s="202"/>
      <c r="AL316" s="202"/>
      <c r="AM316" s="202"/>
      <c r="AN316" s="202"/>
      <c r="AO316" s="202"/>
      <c r="AP316" s="202"/>
      <c r="AQ316" s="202"/>
      <c r="AR316" s="202"/>
      <c r="AS316" s="202"/>
      <c r="AT316" s="202"/>
      <c r="AU316" s="202"/>
      <c r="AV316" s="202"/>
      <c r="AW316" s="202"/>
      <c r="AX316" s="203"/>
      <c r="AY316" s="202"/>
      <c r="AZ316" s="202"/>
      <c r="BA316" s="202"/>
      <c r="BB316" s="202"/>
      <c r="BC316" s="202"/>
      <c r="BD316" s="202"/>
      <c r="BE316" s="202"/>
      <c r="BF316" s="202"/>
      <c r="BG316" s="202"/>
      <c r="BH316" s="202"/>
      <c r="BI316" s="202"/>
      <c r="BJ316" s="202"/>
      <c r="BK316" s="202"/>
      <c r="BL316" s="202"/>
      <c r="BM316" s="203"/>
      <c r="BN316" s="202"/>
      <c r="BO316" s="202"/>
      <c r="BP316" s="202"/>
      <c r="BQ316" s="202"/>
      <c r="BR316" s="202"/>
      <c r="BS316" s="202"/>
      <c r="BT316" s="202"/>
      <c r="BU316" s="202"/>
      <c r="BV316" s="202"/>
      <c r="BW316" s="202"/>
      <c r="BX316" s="202"/>
      <c r="BY316" s="202"/>
      <c r="BZ316" s="202"/>
      <c r="CA316" s="202"/>
      <c r="CB316" s="203"/>
      <c r="CC316" s="202"/>
      <c r="CD316" s="202"/>
      <c r="CE316" s="202"/>
      <c r="CF316" s="202"/>
      <c r="CG316" s="202"/>
      <c r="CH316" s="202"/>
      <c r="CI316" s="202"/>
      <c r="CJ316" s="202"/>
      <c r="CK316" s="202"/>
      <c r="CL316" s="202"/>
      <c r="CM316" s="202"/>
      <c r="CN316" s="202"/>
      <c r="CO316" s="202"/>
      <c r="CP316" s="202"/>
      <c r="CQ316" s="203"/>
    </row>
    <row r="317" spans="1:95" s="9" customFormat="1" ht="15" x14ac:dyDescent="0.3">
      <c r="A317" s="13" t="s">
        <v>139</v>
      </c>
      <c r="B317" s="13"/>
      <c r="C317" s="220"/>
      <c r="D317" s="220"/>
      <c r="E317" s="13"/>
      <c r="F317" s="202"/>
      <c r="G317" s="202"/>
      <c r="H317" s="202"/>
      <c r="I317" s="202"/>
      <c r="J317" s="202"/>
      <c r="K317" s="202"/>
      <c r="L317" s="202"/>
      <c r="M317" s="202"/>
      <c r="N317" s="202"/>
      <c r="O317" s="202"/>
      <c r="P317" s="202"/>
      <c r="Q317" s="202"/>
      <c r="R317" s="202"/>
      <c r="S317" s="202"/>
      <c r="T317" s="202"/>
      <c r="U317" s="202"/>
      <c r="V317" s="202"/>
      <c r="W317" s="202"/>
      <c r="X317" s="202"/>
      <c r="Y317" s="202"/>
      <c r="Z317" s="202"/>
      <c r="AA317" s="202"/>
      <c r="AB317" s="202"/>
      <c r="AC317" s="202"/>
      <c r="AD317" s="202"/>
      <c r="AE317" s="202"/>
      <c r="AF317" s="202"/>
      <c r="AG317" s="202"/>
      <c r="AH317" s="202"/>
      <c r="AI317" s="203"/>
      <c r="AJ317" s="202"/>
      <c r="AK317" s="202"/>
      <c r="AL317" s="202"/>
      <c r="AM317" s="202"/>
      <c r="AN317" s="202"/>
      <c r="AO317" s="202"/>
      <c r="AP317" s="202"/>
      <c r="AQ317" s="202"/>
      <c r="AR317" s="202"/>
      <c r="AS317" s="202"/>
      <c r="AT317" s="202"/>
      <c r="AU317" s="202"/>
      <c r="AV317" s="202"/>
      <c r="AW317" s="202"/>
      <c r="AX317" s="203"/>
      <c r="AY317" s="202"/>
      <c r="AZ317" s="202"/>
      <c r="BA317" s="202"/>
      <c r="BB317" s="202"/>
      <c r="BC317" s="202"/>
      <c r="BD317" s="202"/>
      <c r="BE317" s="202"/>
      <c r="BF317" s="202"/>
      <c r="BG317" s="202"/>
      <c r="BH317" s="202"/>
      <c r="BI317" s="202"/>
      <c r="BJ317" s="202"/>
      <c r="BK317" s="202"/>
      <c r="BL317" s="202"/>
      <c r="BM317" s="203"/>
      <c r="BN317" s="202"/>
      <c r="BO317" s="202"/>
      <c r="BP317" s="202"/>
      <c r="BQ317" s="202"/>
      <c r="BR317" s="202"/>
      <c r="BS317" s="202"/>
      <c r="BT317" s="202"/>
      <c r="BU317" s="202"/>
      <c r="BV317" s="202"/>
      <c r="BW317" s="202"/>
      <c r="BX317" s="202"/>
      <c r="BY317" s="202"/>
      <c r="BZ317" s="202"/>
      <c r="CA317" s="202"/>
      <c r="CB317" s="203"/>
      <c r="CC317" s="202"/>
      <c r="CD317" s="202"/>
      <c r="CE317" s="202"/>
      <c r="CF317" s="202"/>
      <c r="CG317" s="202"/>
      <c r="CH317" s="202"/>
      <c r="CI317" s="202"/>
      <c r="CJ317" s="202"/>
      <c r="CK317" s="202"/>
      <c r="CL317" s="202"/>
      <c r="CM317" s="202"/>
      <c r="CN317" s="202"/>
      <c r="CO317" s="202"/>
      <c r="CP317" s="202"/>
      <c r="CQ317" s="203"/>
    </row>
    <row r="318" spans="1:95" s="9" customFormat="1" ht="15" x14ac:dyDescent="0.3">
      <c r="C318" s="203"/>
      <c r="D318" s="203"/>
      <c r="F318" s="202"/>
      <c r="G318" s="202"/>
      <c r="H318" s="202"/>
      <c r="I318" s="202"/>
      <c r="J318" s="202"/>
      <c r="K318" s="202"/>
      <c r="L318" s="202"/>
      <c r="M318" s="202"/>
      <c r="N318" s="202"/>
      <c r="O318" s="202"/>
      <c r="P318" s="202"/>
      <c r="Q318" s="202"/>
      <c r="R318" s="202"/>
      <c r="S318" s="202"/>
      <c r="T318" s="202"/>
      <c r="U318" s="202"/>
      <c r="V318" s="202"/>
      <c r="W318" s="202"/>
      <c r="X318" s="202"/>
      <c r="Y318" s="202"/>
      <c r="Z318" s="202"/>
      <c r="AA318" s="202"/>
      <c r="AB318" s="202"/>
      <c r="AC318" s="202"/>
      <c r="AD318" s="202"/>
      <c r="AE318" s="202"/>
      <c r="AF318" s="202"/>
      <c r="AG318" s="202"/>
      <c r="AH318" s="202"/>
      <c r="AI318" s="203"/>
      <c r="AJ318" s="202"/>
      <c r="AK318" s="202"/>
      <c r="AL318" s="202"/>
      <c r="AM318" s="202"/>
      <c r="AN318" s="202"/>
      <c r="AO318" s="202"/>
      <c r="AP318" s="202"/>
      <c r="AQ318" s="202"/>
      <c r="AR318" s="202"/>
      <c r="AS318" s="202"/>
      <c r="AT318" s="202"/>
      <c r="AU318" s="202"/>
      <c r="AV318" s="202"/>
      <c r="AW318" s="202"/>
      <c r="AX318" s="203"/>
      <c r="AY318" s="202"/>
      <c r="AZ318" s="202"/>
      <c r="BA318" s="202"/>
      <c r="BB318" s="202"/>
      <c r="BC318" s="202"/>
      <c r="BD318" s="202"/>
      <c r="BE318" s="202"/>
      <c r="BF318" s="202"/>
      <c r="BG318" s="202"/>
      <c r="BH318" s="202"/>
      <c r="BI318" s="202"/>
      <c r="BJ318" s="202"/>
      <c r="BK318" s="202"/>
      <c r="BL318" s="202"/>
      <c r="BM318" s="203"/>
      <c r="BN318" s="202"/>
      <c r="BO318" s="202"/>
      <c r="BP318" s="202"/>
      <c r="BQ318" s="202"/>
      <c r="BR318" s="202"/>
      <c r="BS318" s="202"/>
      <c r="BT318" s="202"/>
      <c r="BU318" s="202"/>
      <c r="BV318" s="202"/>
      <c r="BW318" s="202"/>
      <c r="BX318" s="202"/>
      <c r="BY318" s="202"/>
      <c r="BZ318" s="202"/>
      <c r="CA318" s="202"/>
      <c r="CB318" s="203"/>
      <c r="CC318" s="202"/>
      <c r="CD318" s="202"/>
      <c r="CE318" s="202"/>
      <c r="CF318" s="202"/>
      <c r="CG318" s="202"/>
      <c r="CH318" s="202"/>
      <c r="CI318" s="202"/>
      <c r="CJ318" s="202"/>
      <c r="CK318" s="202"/>
      <c r="CL318" s="202"/>
      <c r="CM318" s="202"/>
      <c r="CN318" s="202"/>
      <c r="CO318" s="202"/>
      <c r="CP318" s="202"/>
      <c r="CQ318" s="203"/>
    </row>
    <row r="319" spans="1:95" s="12" customFormat="1" x14ac:dyDescent="0.35">
      <c r="A319" s="12" t="s">
        <v>292</v>
      </c>
      <c r="C319" s="17">
        <v>400000</v>
      </c>
      <c r="D319" s="17">
        <v>425000</v>
      </c>
      <c r="E319" s="229">
        <v>2.1999999999999999E-2</v>
      </c>
      <c r="F319" s="209">
        <f t="shared" ref="F319:Q319" si="1927">$E$319*F251</f>
        <v>18513</v>
      </c>
      <c r="G319" s="209">
        <f t="shared" si="1927"/>
        <v>39204</v>
      </c>
      <c r="H319" s="209">
        <f t="shared" si="1927"/>
        <v>31580.999999999996</v>
      </c>
      <c r="I319" s="209">
        <f t="shared" si="1927"/>
        <v>35937</v>
      </c>
      <c r="J319" s="209">
        <f t="shared" si="1927"/>
        <v>50094</v>
      </c>
      <c r="K319" s="209">
        <f t="shared" si="1927"/>
        <v>50094</v>
      </c>
      <c r="L319" s="209">
        <f t="shared" si="1927"/>
        <v>45738</v>
      </c>
      <c r="M319" s="209">
        <f t="shared" si="1927"/>
        <v>34848</v>
      </c>
      <c r="N319" s="209">
        <f t="shared" si="1927"/>
        <v>34848</v>
      </c>
      <c r="O319" s="209">
        <f t="shared" si="1927"/>
        <v>34848</v>
      </c>
      <c r="P319" s="209">
        <f t="shared" si="1927"/>
        <v>21780</v>
      </c>
      <c r="Q319" s="209">
        <f t="shared" si="1927"/>
        <v>17968.5</v>
      </c>
      <c r="R319" s="199"/>
      <c r="S319" s="209">
        <f>SUM(F319:Q319)</f>
        <v>415453.5</v>
      </c>
      <c r="T319" s="199"/>
      <c r="U319" s="209">
        <f t="shared" ref="U319:AF319" si="1928">$E$319*U251</f>
        <v>20177.471559633028</v>
      </c>
      <c r="V319" s="209">
        <f t="shared" si="1928"/>
        <v>42728.763302752297</v>
      </c>
      <c r="W319" s="209">
        <f t="shared" si="1928"/>
        <v>34420.39266055046</v>
      </c>
      <c r="X319" s="209">
        <f t="shared" si="1928"/>
        <v>39168.033027522943</v>
      </c>
      <c r="Y319" s="209">
        <f t="shared" si="1928"/>
        <v>54597.864220183488</v>
      </c>
      <c r="Z319" s="209">
        <f t="shared" si="1928"/>
        <v>54597.864220183488</v>
      </c>
      <c r="AA319" s="209">
        <f t="shared" si="1928"/>
        <v>49850.223853211013</v>
      </c>
      <c r="AB319" s="209">
        <f t="shared" si="1928"/>
        <v>37981.122935779822</v>
      </c>
      <c r="AC319" s="209">
        <f t="shared" si="1928"/>
        <v>37981.122935779822</v>
      </c>
      <c r="AD319" s="209">
        <f t="shared" si="1928"/>
        <v>37981.122935779822</v>
      </c>
      <c r="AE319" s="209">
        <f t="shared" si="1928"/>
        <v>23738.20183486239</v>
      </c>
      <c r="AF319" s="209">
        <f t="shared" si="1928"/>
        <v>19584.016513761471</v>
      </c>
      <c r="AG319" s="199"/>
      <c r="AH319" s="209">
        <f>SUM(U319:AF319)</f>
        <v>452806.2</v>
      </c>
      <c r="AI319" s="210"/>
      <c r="AJ319" s="209">
        <f t="shared" ref="AJ319:AU319" si="1929">$E$319*AJ251</f>
        <v>21186.34513761468</v>
      </c>
      <c r="AK319" s="209">
        <f t="shared" si="1929"/>
        <v>44865.201467889907</v>
      </c>
      <c r="AL319" s="209">
        <f t="shared" si="1929"/>
        <v>36141.412293577981</v>
      </c>
      <c r="AM319" s="209">
        <f t="shared" si="1929"/>
        <v>41126.434678899088</v>
      </c>
      <c r="AN319" s="209">
        <f t="shared" si="1929"/>
        <v>57327.757431192673</v>
      </c>
      <c r="AO319" s="209">
        <f t="shared" si="1929"/>
        <v>57327.757431192673</v>
      </c>
      <c r="AP319" s="209">
        <f t="shared" si="1929"/>
        <v>52342.735045871566</v>
      </c>
      <c r="AQ319" s="209">
        <f t="shared" si="1929"/>
        <v>39880.179082568815</v>
      </c>
      <c r="AR319" s="209">
        <f t="shared" si="1929"/>
        <v>39880.179082568815</v>
      </c>
      <c r="AS319" s="209">
        <f t="shared" si="1929"/>
        <v>39880.179082568815</v>
      </c>
      <c r="AT319" s="209">
        <f t="shared" si="1929"/>
        <v>24925.111926605507</v>
      </c>
      <c r="AU319" s="209">
        <f t="shared" si="1929"/>
        <v>20563.217339449544</v>
      </c>
      <c r="AV319" s="199"/>
      <c r="AW319" s="209">
        <f>SUM(AJ319:AU319)</f>
        <v>475446.51</v>
      </c>
      <c r="AX319" s="210"/>
      <c r="AY319" s="209">
        <f t="shared" ref="AY319:BJ319" si="1930">$E$319*AY251</f>
        <v>22245.662394495415</v>
      </c>
      <c r="AZ319" s="209">
        <f t="shared" si="1930"/>
        <v>47108.4615412844</v>
      </c>
      <c r="BA319" s="209">
        <f t="shared" si="1930"/>
        <v>37948.482908256883</v>
      </c>
      <c r="BB319" s="209">
        <f t="shared" si="1930"/>
        <v>43182.756412844043</v>
      </c>
      <c r="BC319" s="209">
        <f t="shared" si="1930"/>
        <v>60194.145302752309</v>
      </c>
      <c r="BD319" s="209">
        <f t="shared" si="1930"/>
        <v>60194.145302752309</v>
      </c>
      <c r="BE319" s="209">
        <f t="shared" si="1930"/>
        <v>54959.87179816515</v>
      </c>
      <c r="BF319" s="209">
        <f t="shared" si="1930"/>
        <v>41874.188036697255</v>
      </c>
      <c r="BG319" s="209">
        <f t="shared" si="1930"/>
        <v>41874.188036697255</v>
      </c>
      <c r="BH319" s="209">
        <f t="shared" si="1930"/>
        <v>41874.188036697255</v>
      </c>
      <c r="BI319" s="209">
        <f t="shared" si="1930"/>
        <v>26171.367522935783</v>
      </c>
      <c r="BJ319" s="209">
        <f t="shared" si="1930"/>
        <v>21591.378206422021</v>
      </c>
      <c r="BK319" s="199"/>
      <c r="BL319" s="209">
        <f>SUM(AY319:BJ319)</f>
        <v>499218.83550000016</v>
      </c>
      <c r="BM319" s="210"/>
      <c r="BN319" s="209">
        <f t="shared" ref="BN319:BY319" si="1931">$E$319*BN251</f>
        <v>23357.945514220188</v>
      </c>
      <c r="BO319" s="209">
        <f t="shared" si="1931"/>
        <v>49463.884618348624</v>
      </c>
      <c r="BP319" s="209">
        <f t="shared" si="1931"/>
        <v>39845.907053669725</v>
      </c>
      <c r="BQ319" s="209">
        <f t="shared" si="1931"/>
        <v>45341.894233486251</v>
      </c>
      <c r="BR319" s="209">
        <f t="shared" si="1931"/>
        <v>63203.852567889931</v>
      </c>
      <c r="BS319" s="209">
        <f t="shared" si="1931"/>
        <v>63203.852567889931</v>
      </c>
      <c r="BT319" s="209">
        <f t="shared" si="1931"/>
        <v>57707.865388073405</v>
      </c>
      <c r="BU319" s="209">
        <f t="shared" si="1931"/>
        <v>43967.89743853212</v>
      </c>
      <c r="BV319" s="209">
        <f t="shared" si="1931"/>
        <v>43967.89743853212</v>
      </c>
      <c r="BW319" s="209">
        <f t="shared" si="1931"/>
        <v>43967.89743853212</v>
      </c>
      <c r="BX319" s="209">
        <f t="shared" si="1931"/>
        <v>27479.935899082575</v>
      </c>
      <c r="BY319" s="209">
        <f t="shared" si="1931"/>
        <v>22670.947116743126</v>
      </c>
      <c r="BZ319" s="199"/>
      <c r="CA319" s="209">
        <f>SUM(BN319:BY319)</f>
        <v>524179.77727500006</v>
      </c>
      <c r="CB319" s="210"/>
      <c r="CC319" s="209">
        <f t="shared" ref="CC319:CN319" si="1932">$E$319*CC251</f>
        <v>24525.842789931197</v>
      </c>
      <c r="CD319" s="209">
        <f t="shared" si="1932"/>
        <v>51937.078849266058</v>
      </c>
      <c r="CE319" s="209">
        <f t="shared" si="1932"/>
        <v>41838.202406353215</v>
      </c>
      <c r="CF319" s="209">
        <f t="shared" si="1932"/>
        <v>47608.98894516057</v>
      </c>
      <c r="CG319" s="209">
        <f t="shared" si="1932"/>
        <v>66364.045196284424</v>
      </c>
      <c r="CH319" s="209">
        <f t="shared" si="1932"/>
        <v>66364.045196284424</v>
      </c>
      <c r="CI319" s="209">
        <f t="shared" si="1932"/>
        <v>60593.25865747709</v>
      </c>
      <c r="CJ319" s="209">
        <f t="shared" si="1932"/>
        <v>46166.292310458724</v>
      </c>
      <c r="CK319" s="209">
        <f t="shared" si="1932"/>
        <v>46166.292310458724</v>
      </c>
      <c r="CL319" s="209">
        <f t="shared" si="1932"/>
        <v>46166.292310458724</v>
      </c>
      <c r="CM319" s="209">
        <f t="shared" si="1932"/>
        <v>28853.932694036703</v>
      </c>
      <c r="CN319" s="209">
        <f t="shared" si="1932"/>
        <v>23804.494472580285</v>
      </c>
      <c r="CO319" s="199"/>
      <c r="CP319" s="209">
        <f>SUM(CC319:CN319)</f>
        <v>550388.76613875013</v>
      </c>
      <c r="CQ319" s="210"/>
    </row>
    <row r="320" spans="1:95" s="12" customFormat="1" x14ac:dyDescent="0.35">
      <c r="C320" s="17"/>
      <c r="D320" s="17"/>
      <c r="F320" s="209"/>
      <c r="G320" s="209"/>
      <c r="H320" s="209"/>
      <c r="I320" s="209"/>
      <c r="J320" s="209"/>
      <c r="K320" s="209"/>
      <c r="L320" s="209"/>
      <c r="M320" s="209"/>
      <c r="N320" s="209"/>
      <c r="O320" s="209"/>
      <c r="P320" s="209"/>
      <c r="Q320" s="209"/>
      <c r="R320" s="199"/>
      <c r="S320" s="209"/>
      <c r="T320" s="199"/>
      <c r="U320" s="209"/>
      <c r="V320" s="209"/>
      <c r="W320" s="209"/>
      <c r="X320" s="209"/>
      <c r="Y320" s="209"/>
      <c r="Z320" s="209"/>
      <c r="AA320" s="209"/>
      <c r="AB320" s="209"/>
      <c r="AC320" s="209"/>
      <c r="AD320" s="209"/>
      <c r="AE320" s="209"/>
      <c r="AF320" s="209"/>
      <c r="AG320" s="199"/>
      <c r="AH320" s="209"/>
      <c r="AI320" s="210"/>
      <c r="AJ320" s="209"/>
      <c r="AK320" s="209"/>
      <c r="AL320" s="209"/>
      <c r="AM320" s="209"/>
      <c r="AN320" s="209"/>
      <c r="AO320" s="209"/>
      <c r="AP320" s="209"/>
      <c r="AQ320" s="209"/>
      <c r="AR320" s="209"/>
      <c r="AS320" s="209"/>
      <c r="AT320" s="209"/>
      <c r="AU320" s="209"/>
      <c r="AV320" s="199"/>
      <c r="AW320" s="209"/>
      <c r="AX320" s="210"/>
      <c r="AY320" s="209"/>
      <c r="AZ320" s="209"/>
      <c r="BA320" s="209"/>
      <c r="BB320" s="209"/>
      <c r="BC320" s="209"/>
      <c r="BD320" s="209"/>
      <c r="BE320" s="209"/>
      <c r="BF320" s="209"/>
      <c r="BG320" s="209"/>
      <c r="BH320" s="209"/>
      <c r="BI320" s="209"/>
      <c r="BJ320" s="209"/>
      <c r="BK320" s="199"/>
      <c r="BL320" s="209"/>
      <c r="BM320" s="210"/>
      <c r="BN320" s="209"/>
      <c r="BO320" s="209"/>
      <c r="BP320" s="209"/>
      <c r="BQ320" s="209"/>
      <c r="BR320" s="209"/>
      <c r="BS320" s="209"/>
      <c r="BT320" s="209"/>
      <c r="BU320" s="209"/>
      <c r="BV320" s="209"/>
      <c r="BW320" s="209"/>
      <c r="BX320" s="209"/>
      <c r="BY320" s="209"/>
      <c r="BZ320" s="199"/>
      <c r="CA320" s="209"/>
      <c r="CB320" s="210"/>
      <c r="CC320" s="209"/>
      <c r="CD320" s="209"/>
      <c r="CE320" s="209"/>
      <c r="CF320" s="209"/>
      <c r="CG320" s="209"/>
      <c r="CH320" s="209"/>
      <c r="CI320" s="209"/>
      <c r="CJ320" s="209"/>
      <c r="CK320" s="209"/>
      <c r="CL320" s="209"/>
      <c r="CM320" s="209"/>
      <c r="CN320" s="209"/>
      <c r="CO320" s="199"/>
      <c r="CP320" s="209"/>
      <c r="CQ320" s="210"/>
    </row>
    <row r="321" spans="1:97" s="12" customFormat="1" x14ac:dyDescent="0.35">
      <c r="A321" s="230" t="s">
        <v>305</v>
      </c>
      <c r="C321" s="17"/>
      <c r="D321" s="17"/>
      <c r="F321" s="209"/>
      <c r="G321" s="209"/>
      <c r="H321" s="209"/>
      <c r="I321" s="209"/>
      <c r="J321" s="209"/>
      <c r="K321" s="209"/>
      <c r="L321" s="209"/>
      <c r="M321" s="209"/>
      <c r="N321" s="209"/>
      <c r="O321" s="209"/>
      <c r="P321" s="209"/>
      <c r="Q321" s="209"/>
      <c r="R321" s="199"/>
      <c r="S321" s="209"/>
      <c r="T321" s="199"/>
      <c r="U321" s="209"/>
      <c r="V321" s="209"/>
      <c r="W321" s="209"/>
      <c r="X321" s="209"/>
      <c r="Y321" s="209"/>
      <c r="Z321" s="209"/>
      <c r="AA321" s="209"/>
      <c r="AB321" s="209"/>
      <c r="AC321" s="209"/>
      <c r="AD321" s="209"/>
      <c r="AE321" s="209"/>
      <c r="AF321" s="209"/>
      <c r="AG321" s="199"/>
      <c r="AH321" s="209"/>
      <c r="AI321" s="210"/>
      <c r="AJ321" s="209"/>
      <c r="AK321" s="209"/>
      <c r="AL321" s="209"/>
      <c r="AM321" s="209"/>
      <c r="AN321" s="209"/>
      <c r="AO321" s="209"/>
      <c r="AP321" s="209"/>
      <c r="AQ321" s="209"/>
      <c r="AR321" s="209"/>
      <c r="AS321" s="209"/>
      <c r="AT321" s="209"/>
      <c r="AU321" s="209"/>
      <c r="AV321" s="199"/>
      <c r="AW321" s="209"/>
      <c r="AX321" s="210"/>
      <c r="AY321" s="209"/>
      <c r="AZ321" s="209"/>
      <c r="BA321" s="209"/>
      <c r="BB321" s="209"/>
      <c r="BC321" s="209"/>
      <c r="BD321" s="209"/>
      <c r="BE321" s="209"/>
      <c r="BF321" s="209"/>
      <c r="BG321" s="209"/>
      <c r="BH321" s="209"/>
      <c r="BI321" s="209"/>
      <c r="BJ321" s="209"/>
      <c r="BK321" s="199"/>
      <c r="BL321" s="209"/>
      <c r="BM321" s="210"/>
      <c r="BN321" s="209"/>
      <c r="BO321" s="209"/>
      <c r="BP321" s="209"/>
      <c r="BQ321" s="209"/>
      <c r="BR321" s="209"/>
      <c r="BS321" s="209"/>
      <c r="BT321" s="209"/>
      <c r="BU321" s="209"/>
      <c r="BV321" s="209"/>
      <c r="BW321" s="209"/>
      <c r="BX321" s="209"/>
      <c r="BY321" s="209"/>
      <c r="BZ321" s="199"/>
      <c r="CA321" s="209"/>
      <c r="CB321" s="210"/>
      <c r="CC321" s="209"/>
      <c r="CD321" s="209"/>
      <c r="CE321" s="209"/>
      <c r="CF321" s="209"/>
      <c r="CG321" s="209"/>
      <c r="CH321" s="209"/>
      <c r="CI321" s="209"/>
      <c r="CJ321" s="209"/>
      <c r="CK321" s="209"/>
      <c r="CL321" s="209"/>
      <c r="CM321" s="209"/>
      <c r="CN321" s="209"/>
      <c r="CO321" s="199"/>
      <c r="CP321" s="209"/>
      <c r="CQ321" s="210"/>
    </row>
    <row r="322" spans="1:97" s="12" customFormat="1" x14ac:dyDescent="0.35">
      <c r="A322" s="12" t="s">
        <v>304</v>
      </c>
      <c r="C322" s="17"/>
      <c r="D322" s="17"/>
      <c r="F322" s="231">
        <v>0.2</v>
      </c>
      <c r="G322" s="231">
        <f>F322</f>
        <v>0.2</v>
      </c>
      <c r="H322" s="231">
        <f t="shared" ref="H322:Q322" si="1933">G322</f>
        <v>0.2</v>
      </c>
      <c r="I322" s="231">
        <f t="shared" si="1933"/>
        <v>0.2</v>
      </c>
      <c r="J322" s="231">
        <f t="shared" si="1933"/>
        <v>0.2</v>
      </c>
      <c r="K322" s="231">
        <f t="shared" si="1933"/>
        <v>0.2</v>
      </c>
      <c r="L322" s="231">
        <f t="shared" si="1933"/>
        <v>0.2</v>
      </c>
      <c r="M322" s="231">
        <f t="shared" si="1933"/>
        <v>0.2</v>
      </c>
      <c r="N322" s="231">
        <f t="shared" si="1933"/>
        <v>0.2</v>
      </c>
      <c r="O322" s="231">
        <f t="shared" si="1933"/>
        <v>0.2</v>
      </c>
      <c r="P322" s="231">
        <f t="shared" si="1933"/>
        <v>0.2</v>
      </c>
      <c r="Q322" s="231">
        <f t="shared" si="1933"/>
        <v>0.2</v>
      </c>
      <c r="R322" s="199"/>
      <c r="S322" s="209"/>
      <c r="T322" s="199"/>
      <c r="U322" s="231">
        <v>0.2</v>
      </c>
      <c r="V322" s="231">
        <f>U322</f>
        <v>0.2</v>
      </c>
      <c r="W322" s="231">
        <f t="shared" ref="W322:AF322" si="1934">V322</f>
        <v>0.2</v>
      </c>
      <c r="X322" s="231">
        <f t="shared" si="1934"/>
        <v>0.2</v>
      </c>
      <c r="Y322" s="231">
        <f t="shared" si="1934"/>
        <v>0.2</v>
      </c>
      <c r="Z322" s="231">
        <f t="shared" si="1934"/>
        <v>0.2</v>
      </c>
      <c r="AA322" s="231">
        <f t="shared" si="1934"/>
        <v>0.2</v>
      </c>
      <c r="AB322" s="231">
        <f t="shared" si="1934"/>
        <v>0.2</v>
      </c>
      <c r="AC322" s="231">
        <f t="shared" si="1934"/>
        <v>0.2</v>
      </c>
      <c r="AD322" s="231">
        <f t="shared" si="1934"/>
        <v>0.2</v>
      </c>
      <c r="AE322" s="231">
        <f t="shared" si="1934"/>
        <v>0.2</v>
      </c>
      <c r="AF322" s="231">
        <f t="shared" si="1934"/>
        <v>0.2</v>
      </c>
      <c r="AG322" s="199"/>
      <c r="AH322" s="209"/>
      <c r="AI322" s="210"/>
      <c r="AJ322" s="231">
        <v>0.2</v>
      </c>
      <c r="AK322" s="231">
        <f>AJ322</f>
        <v>0.2</v>
      </c>
      <c r="AL322" s="231">
        <f t="shared" ref="AL322:AU322" si="1935">AK322</f>
        <v>0.2</v>
      </c>
      <c r="AM322" s="231">
        <f t="shared" si="1935"/>
        <v>0.2</v>
      </c>
      <c r="AN322" s="231">
        <f t="shared" si="1935"/>
        <v>0.2</v>
      </c>
      <c r="AO322" s="231">
        <f t="shared" si="1935"/>
        <v>0.2</v>
      </c>
      <c r="AP322" s="231">
        <f t="shared" si="1935"/>
        <v>0.2</v>
      </c>
      <c r="AQ322" s="231">
        <f t="shared" si="1935"/>
        <v>0.2</v>
      </c>
      <c r="AR322" s="231">
        <f t="shared" si="1935"/>
        <v>0.2</v>
      </c>
      <c r="AS322" s="231">
        <f t="shared" si="1935"/>
        <v>0.2</v>
      </c>
      <c r="AT322" s="231">
        <f t="shared" si="1935"/>
        <v>0.2</v>
      </c>
      <c r="AU322" s="231">
        <f t="shared" si="1935"/>
        <v>0.2</v>
      </c>
      <c r="AV322" s="199"/>
      <c r="AW322" s="209"/>
      <c r="AX322" s="210"/>
      <c r="AY322" s="231">
        <v>0.2</v>
      </c>
      <c r="AZ322" s="231">
        <f>AY322</f>
        <v>0.2</v>
      </c>
      <c r="BA322" s="231">
        <f t="shared" ref="BA322:BJ322" si="1936">AZ322</f>
        <v>0.2</v>
      </c>
      <c r="BB322" s="231">
        <f t="shared" si="1936"/>
        <v>0.2</v>
      </c>
      <c r="BC322" s="231">
        <f t="shared" si="1936"/>
        <v>0.2</v>
      </c>
      <c r="BD322" s="231">
        <f t="shared" si="1936"/>
        <v>0.2</v>
      </c>
      <c r="BE322" s="231">
        <f t="shared" si="1936"/>
        <v>0.2</v>
      </c>
      <c r="BF322" s="231">
        <f t="shared" si="1936"/>
        <v>0.2</v>
      </c>
      <c r="BG322" s="231">
        <f t="shared" si="1936"/>
        <v>0.2</v>
      </c>
      <c r="BH322" s="231">
        <f t="shared" si="1936"/>
        <v>0.2</v>
      </c>
      <c r="BI322" s="231">
        <f t="shared" si="1936"/>
        <v>0.2</v>
      </c>
      <c r="BJ322" s="231">
        <f t="shared" si="1936"/>
        <v>0.2</v>
      </c>
      <c r="BK322" s="199"/>
      <c r="BL322" s="209"/>
      <c r="BM322" s="210"/>
      <c r="BN322" s="231">
        <v>0.2</v>
      </c>
      <c r="BO322" s="231">
        <f>BN322</f>
        <v>0.2</v>
      </c>
      <c r="BP322" s="231">
        <f t="shared" ref="BP322:BY322" si="1937">BO322</f>
        <v>0.2</v>
      </c>
      <c r="BQ322" s="231">
        <f t="shared" si="1937"/>
        <v>0.2</v>
      </c>
      <c r="BR322" s="231">
        <f t="shared" si="1937"/>
        <v>0.2</v>
      </c>
      <c r="BS322" s="231">
        <f t="shared" si="1937"/>
        <v>0.2</v>
      </c>
      <c r="BT322" s="231">
        <f t="shared" si="1937"/>
        <v>0.2</v>
      </c>
      <c r="BU322" s="231">
        <f t="shared" si="1937"/>
        <v>0.2</v>
      </c>
      <c r="BV322" s="231">
        <f t="shared" si="1937"/>
        <v>0.2</v>
      </c>
      <c r="BW322" s="231">
        <f t="shared" si="1937"/>
        <v>0.2</v>
      </c>
      <c r="BX322" s="231">
        <f t="shared" si="1937"/>
        <v>0.2</v>
      </c>
      <c r="BY322" s="231">
        <f t="shared" si="1937"/>
        <v>0.2</v>
      </c>
      <c r="BZ322" s="199"/>
      <c r="CA322" s="209"/>
      <c r="CB322" s="210"/>
      <c r="CC322" s="231">
        <v>0.2</v>
      </c>
      <c r="CD322" s="231">
        <f>CC322</f>
        <v>0.2</v>
      </c>
      <c r="CE322" s="231">
        <f t="shared" ref="CE322:CN322" si="1938">CD322</f>
        <v>0.2</v>
      </c>
      <c r="CF322" s="231">
        <f t="shared" si="1938"/>
        <v>0.2</v>
      </c>
      <c r="CG322" s="231">
        <f t="shared" si="1938"/>
        <v>0.2</v>
      </c>
      <c r="CH322" s="231">
        <f t="shared" si="1938"/>
        <v>0.2</v>
      </c>
      <c r="CI322" s="231">
        <f t="shared" si="1938"/>
        <v>0.2</v>
      </c>
      <c r="CJ322" s="231">
        <f t="shared" si="1938"/>
        <v>0.2</v>
      </c>
      <c r="CK322" s="231">
        <f t="shared" si="1938"/>
        <v>0.2</v>
      </c>
      <c r="CL322" s="231">
        <f t="shared" si="1938"/>
        <v>0.2</v>
      </c>
      <c r="CM322" s="231">
        <f t="shared" si="1938"/>
        <v>0.2</v>
      </c>
      <c r="CN322" s="231">
        <f t="shared" si="1938"/>
        <v>0.2</v>
      </c>
      <c r="CO322" s="199"/>
      <c r="CP322" s="209"/>
      <c r="CQ322" s="210"/>
    </row>
    <row r="323" spans="1:97" s="12" customFormat="1" x14ac:dyDescent="0.35">
      <c r="A323" s="12" t="s">
        <v>306</v>
      </c>
      <c r="C323" s="17"/>
      <c r="D323" s="17"/>
      <c r="F323" s="231">
        <v>0.15</v>
      </c>
      <c r="G323" s="231">
        <f>F323</f>
        <v>0.15</v>
      </c>
      <c r="H323" s="231">
        <f t="shared" ref="H323:Q323" si="1939">G323</f>
        <v>0.15</v>
      </c>
      <c r="I323" s="231">
        <f t="shared" si="1939"/>
        <v>0.15</v>
      </c>
      <c r="J323" s="231">
        <f t="shared" si="1939"/>
        <v>0.15</v>
      </c>
      <c r="K323" s="231">
        <f t="shared" si="1939"/>
        <v>0.15</v>
      </c>
      <c r="L323" s="231">
        <f t="shared" si="1939"/>
        <v>0.15</v>
      </c>
      <c r="M323" s="231">
        <f t="shared" si="1939"/>
        <v>0.15</v>
      </c>
      <c r="N323" s="231">
        <f t="shared" si="1939"/>
        <v>0.15</v>
      </c>
      <c r="O323" s="231">
        <f t="shared" si="1939"/>
        <v>0.15</v>
      </c>
      <c r="P323" s="231">
        <f t="shared" si="1939"/>
        <v>0.15</v>
      </c>
      <c r="Q323" s="231">
        <f t="shared" si="1939"/>
        <v>0.15</v>
      </c>
      <c r="R323" s="199"/>
      <c r="S323" s="209"/>
      <c r="T323" s="199"/>
      <c r="U323" s="231">
        <v>0.15</v>
      </c>
      <c r="V323" s="231">
        <f>U323</f>
        <v>0.15</v>
      </c>
      <c r="W323" s="231">
        <f t="shared" ref="W323:AF323" si="1940">V323</f>
        <v>0.15</v>
      </c>
      <c r="X323" s="231">
        <f t="shared" si="1940"/>
        <v>0.15</v>
      </c>
      <c r="Y323" s="231">
        <f t="shared" si="1940"/>
        <v>0.15</v>
      </c>
      <c r="Z323" s="231">
        <f t="shared" si="1940"/>
        <v>0.15</v>
      </c>
      <c r="AA323" s="231">
        <f t="shared" si="1940"/>
        <v>0.15</v>
      </c>
      <c r="AB323" s="231">
        <f t="shared" si="1940"/>
        <v>0.15</v>
      </c>
      <c r="AC323" s="231">
        <f t="shared" si="1940"/>
        <v>0.15</v>
      </c>
      <c r="AD323" s="231">
        <f t="shared" si="1940"/>
        <v>0.15</v>
      </c>
      <c r="AE323" s="231">
        <f t="shared" si="1940"/>
        <v>0.15</v>
      </c>
      <c r="AF323" s="231">
        <f t="shared" si="1940"/>
        <v>0.15</v>
      </c>
      <c r="AG323" s="199"/>
      <c r="AH323" s="209"/>
      <c r="AI323" s="210"/>
      <c r="AJ323" s="231">
        <v>0.15</v>
      </c>
      <c r="AK323" s="231">
        <f>AJ323</f>
        <v>0.15</v>
      </c>
      <c r="AL323" s="231">
        <f t="shared" ref="AL323:AU323" si="1941">AK323</f>
        <v>0.15</v>
      </c>
      <c r="AM323" s="231">
        <f t="shared" si="1941"/>
        <v>0.15</v>
      </c>
      <c r="AN323" s="231">
        <f t="shared" si="1941"/>
        <v>0.15</v>
      </c>
      <c r="AO323" s="231">
        <f t="shared" si="1941"/>
        <v>0.15</v>
      </c>
      <c r="AP323" s="231">
        <f t="shared" si="1941"/>
        <v>0.15</v>
      </c>
      <c r="AQ323" s="231">
        <f t="shared" si="1941"/>
        <v>0.15</v>
      </c>
      <c r="AR323" s="231">
        <f t="shared" si="1941"/>
        <v>0.15</v>
      </c>
      <c r="AS323" s="231">
        <f t="shared" si="1941"/>
        <v>0.15</v>
      </c>
      <c r="AT323" s="231">
        <f t="shared" si="1941"/>
        <v>0.15</v>
      </c>
      <c r="AU323" s="231">
        <f t="shared" si="1941"/>
        <v>0.15</v>
      </c>
      <c r="AV323" s="199"/>
      <c r="AW323" s="209"/>
      <c r="AX323" s="210"/>
      <c r="AY323" s="231">
        <v>0.15</v>
      </c>
      <c r="AZ323" s="231">
        <f>AY323</f>
        <v>0.15</v>
      </c>
      <c r="BA323" s="231">
        <f t="shared" ref="BA323:BJ323" si="1942">AZ323</f>
        <v>0.15</v>
      </c>
      <c r="BB323" s="231">
        <f t="shared" si="1942"/>
        <v>0.15</v>
      </c>
      <c r="BC323" s="231">
        <f t="shared" si="1942"/>
        <v>0.15</v>
      </c>
      <c r="BD323" s="231">
        <f t="shared" si="1942"/>
        <v>0.15</v>
      </c>
      <c r="BE323" s="231">
        <f t="shared" si="1942"/>
        <v>0.15</v>
      </c>
      <c r="BF323" s="231">
        <f t="shared" si="1942"/>
        <v>0.15</v>
      </c>
      <c r="BG323" s="231">
        <f t="shared" si="1942"/>
        <v>0.15</v>
      </c>
      <c r="BH323" s="231">
        <f t="shared" si="1942"/>
        <v>0.15</v>
      </c>
      <c r="BI323" s="231">
        <f t="shared" si="1942"/>
        <v>0.15</v>
      </c>
      <c r="BJ323" s="231">
        <f t="shared" si="1942"/>
        <v>0.15</v>
      </c>
      <c r="BK323" s="199"/>
      <c r="BL323" s="209"/>
      <c r="BM323" s="210"/>
      <c r="BN323" s="231">
        <v>0.15</v>
      </c>
      <c r="BO323" s="231">
        <f>BN323</f>
        <v>0.15</v>
      </c>
      <c r="BP323" s="231">
        <f t="shared" ref="BP323:BY323" si="1943">BO323</f>
        <v>0.15</v>
      </c>
      <c r="BQ323" s="231">
        <f t="shared" si="1943"/>
        <v>0.15</v>
      </c>
      <c r="BR323" s="231">
        <f t="shared" si="1943"/>
        <v>0.15</v>
      </c>
      <c r="BS323" s="231">
        <f t="shared" si="1943"/>
        <v>0.15</v>
      </c>
      <c r="BT323" s="231">
        <f t="shared" si="1943"/>
        <v>0.15</v>
      </c>
      <c r="BU323" s="231">
        <f t="shared" si="1943"/>
        <v>0.15</v>
      </c>
      <c r="BV323" s="231">
        <f t="shared" si="1943"/>
        <v>0.15</v>
      </c>
      <c r="BW323" s="231">
        <f t="shared" si="1943"/>
        <v>0.15</v>
      </c>
      <c r="BX323" s="231">
        <f t="shared" si="1943"/>
        <v>0.15</v>
      </c>
      <c r="BY323" s="231">
        <f t="shared" si="1943"/>
        <v>0.15</v>
      </c>
      <c r="BZ323" s="199"/>
      <c r="CA323" s="209"/>
      <c r="CB323" s="210"/>
      <c r="CC323" s="231">
        <v>0.15</v>
      </c>
      <c r="CD323" s="231">
        <f>CC323</f>
        <v>0.15</v>
      </c>
      <c r="CE323" s="231">
        <f t="shared" ref="CE323:CN323" si="1944">CD323</f>
        <v>0.15</v>
      </c>
      <c r="CF323" s="231">
        <f t="shared" si="1944"/>
        <v>0.15</v>
      </c>
      <c r="CG323" s="231">
        <f t="shared" si="1944"/>
        <v>0.15</v>
      </c>
      <c r="CH323" s="231">
        <f t="shared" si="1944"/>
        <v>0.15</v>
      </c>
      <c r="CI323" s="231">
        <f t="shared" si="1944"/>
        <v>0.15</v>
      </c>
      <c r="CJ323" s="231">
        <f t="shared" si="1944"/>
        <v>0.15</v>
      </c>
      <c r="CK323" s="231">
        <f t="shared" si="1944"/>
        <v>0.15</v>
      </c>
      <c r="CL323" s="231">
        <f t="shared" si="1944"/>
        <v>0.15</v>
      </c>
      <c r="CM323" s="231">
        <f t="shared" si="1944"/>
        <v>0.15</v>
      </c>
      <c r="CN323" s="231">
        <f t="shared" si="1944"/>
        <v>0.15</v>
      </c>
      <c r="CO323" s="199"/>
      <c r="CP323" s="209"/>
      <c r="CQ323" s="210"/>
    </row>
    <row r="324" spans="1:97" s="12" customFormat="1" x14ac:dyDescent="0.35">
      <c r="A324" s="12" t="s">
        <v>307</v>
      </c>
      <c r="C324" s="17"/>
      <c r="D324" s="17"/>
      <c r="F324" s="209">
        <f t="shared" ref="F324:Q324" si="1945">F322*F323*F243</f>
        <v>28350</v>
      </c>
      <c r="G324" s="209">
        <f t="shared" si="1945"/>
        <v>47250</v>
      </c>
      <c r="H324" s="209">
        <f t="shared" si="1945"/>
        <v>47250</v>
      </c>
      <c r="I324" s="209">
        <f t="shared" si="1945"/>
        <v>47250</v>
      </c>
      <c r="J324" s="209">
        <f t="shared" si="1945"/>
        <v>68040</v>
      </c>
      <c r="K324" s="209">
        <f t="shared" si="1945"/>
        <v>68040</v>
      </c>
      <c r="L324" s="209">
        <f t="shared" si="1945"/>
        <v>62370</v>
      </c>
      <c r="M324" s="209">
        <f t="shared" si="1945"/>
        <v>47250</v>
      </c>
      <c r="N324" s="209">
        <f t="shared" si="1945"/>
        <v>47250</v>
      </c>
      <c r="O324" s="209">
        <f t="shared" si="1945"/>
        <v>47250</v>
      </c>
      <c r="P324" s="209">
        <f t="shared" si="1945"/>
        <v>28350</v>
      </c>
      <c r="Q324" s="209">
        <f t="shared" si="1945"/>
        <v>28350</v>
      </c>
      <c r="R324" s="199"/>
      <c r="S324" s="209">
        <f>SUM(F324:Q324)</f>
        <v>567000</v>
      </c>
      <c r="T324" s="199"/>
      <c r="U324" s="209">
        <f t="shared" ref="U324:AF324" si="1946">U322*U323*U243</f>
        <v>27792.660550458717</v>
      </c>
      <c r="V324" s="209">
        <f t="shared" si="1946"/>
        <v>58855.045871559632</v>
      </c>
      <c r="W324" s="209">
        <f t="shared" si="1946"/>
        <v>47411.009174311926</v>
      </c>
      <c r="X324" s="209">
        <f t="shared" si="1946"/>
        <v>53950.458715596338</v>
      </c>
      <c r="Y324" s="209">
        <f t="shared" si="1946"/>
        <v>75203.669724770647</v>
      </c>
      <c r="Z324" s="209">
        <f t="shared" si="1946"/>
        <v>75203.669724770647</v>
      </c>
      <c r="AA324" s="209">
        <f t="shared" si="1946"/>
        <v>68664.22018348625</v>
      </c>
      <c r="AB324" s="209">
        <f t="shared" si="1946"/>
        <v>52315.596330275235</v>
      </c>
      <c r="AC324" s="209">
        <f t="shared" si="1946"/>
        <v>52315.596330275235</v>
      </c>
      <c r="AD324" s="209">
        <f t="shared" si="1946"/>
        <v>52315.596330275235</v>
      </c>
      <c r="AE324" s="209">
        <f t="shared" si="1946"/>
        <v>32697.247706422022</v>
      </c>
      <c r="AF324" s="209">
        <f t="shared" si="1946"/>
        <v>26975.229357798169</v>
      </c>
      <c r="AG324" s="199"/>
      <c r="AH324" s="209">
        <f>SUM(U324:AF324)</f>
        <v>623700</v>
      </c>
      <c r="AI324" s="210"/>
      <c r="AJ324" s="209">
        <f t="shared" ref="AJ324:AU324" si="1947">AJ322*AJ323*AJ243</f>
        <v>29182.293577981654</v>
      </c>
      <c r="AK324" s="209">
        <f t="shared" si="1947"/>
        <v>61797.798165137618</v>
      </c>
      <c r="AL324" s="209">
        <f t="shared" si="1947"/>
        <v>49781.559633027522</v>
      </c>
      <c r="AM324" s="209">
        <f t="shared" si="1947"/>
        <v>56647.981651376154</v>
      </c>
      <c r="AN324" s="209">
        <f t="shared" si="1947"/>
        <v>78963.853211009191</v>
      </c>
      <c r="AO324" s="209">
        <f t="shared" si="1947"/>
        <v>78963.853211009191</v>
      </c>
      <c r="AP324" s="209">
        <f t="shared" si="1947"/>
        <v>72097.431192660559</v>
      </c>
      <c r="AQ324" s="209">
        <f t="shared" si="1947"/>
        <v>54931.376146789</v>
      </c>
      <c r="AR324" s="209">
        <f t="shared" si="1947"/>
        <v>54931.376146789</v>
      </c>
      <c r="AS324" s="209">
        <f t="shared" si="1947"/>
        <v>54931.376146789</v>
      </c>
      <c r="AT324" s="209">
        <f t="shared" si="1947"/>
        <v>34332.110091743125</v>
      </c>
      <c r="AU324" s="209">
        <f t="shared" si="1947"/>
        <v>28323.990825688077</v>
      </c>
      <c r="AV324" s="199"/>
      <c r="AW324" s="209">
        <f>SUM(AJ324:AU324)</f>
        <v>654885.00000000023</v>
      </c>
      <c r="AX324" s="210"/>
      <c r="AY324" s="209">
        <f t="shared" ref="AY324:BJ324" si="1948">AY322*AY323*AY243</f>
        <v>30641.408256880739</v>
      </c>
      <c r="AZ324" s="209">
        <f t="shared" si="1948"/>
        <v>64887.688073394493</v>
      </c>
      <c r="BA324" s="209">
        <f t="shared" si="1948"/>
        <v>52270.637614678897</v>
      </c>
      <c r="BB324" s="209">
        <f t="shared" si="1948"/>
        <v>59480.38073394497</v>
      </c>
      <c r="BC324" s="209">
        <f t="shared" si="1948"/>
        <v>82912.045871559647</v>
      </c>
      <c r="BD324" s="209">
        <f t="shared" si="1948"/>
        <v>82912.045871559647</v>
      </c>
      <c r="BE324" s="209">
        <f t="shared" si="1948"/>
        <v>75702.302752293603</v>
      </c>
      <c r="BF324" s="209">
        <f t="shared" si="1948"/>
        <v>57677.944954128448</v>
      </c>
      <c r="BG324" s="209">
        <f t="shared" si="1948"/>
        <v>57677.944954128448</v>
      </c>
      <c r="BH324" s="209">
        <f t="shared" si="1948"/>
        <v>57677.944954128448</v>
      </c>
      <c r="BI324" s="209">
        <f t="shared" si="1948"/>
        <v>36048.715596330279</v>
      </c>
      <c r="BJ324" s="209">
        <f t="shared" si="1948"/>
        <v>29740.190366972485</v>
      </c>
      <c r="BK324" s="199"/>
      <c r="BL324" s="209">
        <f>SUM(AY324:BJ324)</f>
        <v>687629.25</v>
      </c>
      <c r="BM324" s="210"/>
      <c r="BN324" s="209">
        <f t="shared" ref="BN324:BY324" si="1949">BN322*BN323*BN243</f>
        <v>32173.478669724776</v>
      </c>
      <c r="BO324" s="209">
        <f t="shared" si="1949"/>
        <v>68132.072477064226</v>
      </c>
      <c r="BP324" s="209">
        <f t="shared" si="1949"/>
        <v>54884.169495412847</v>
      </c>
      <c r="BQ324" s="209">
        <f t="shared" si="1949"/>
        <v>62454.399770642223</v>
      </c>
      <c r="BR324" s="209">
        <f t="shared" si="1949"/>
        <v>87057.648165137638</v>
      </c>
      <c r="BS324" s="209">
        <f t="shared" si="1949"/>
        <v>87057.648165137638</v>
      </c>
      <c r="BT324" s="209">
        <f t="shared" si="1949"/>
        <v>79487.417889908291</v>
      </c>
      <c r="BU324" s="209">
        <f t="shared" si="1949"/>
        <v>60561.842201834879</v>
      </c>
      <c r="BV324" s="209">
        <f t="shared" si="1949"/>
        <v>60561.842201834879</v>
      </c>
      <c r="BW324" s="209">
        <f t="shared" si="1949"/>
        <v>60561.842201834879</v>
      </c>
      <c r="BX324" s="209">
        <f t="shared" si="1949"/>
        <v>37851.151376146801</v>
      </c>
      <c r="BY324" s="209">
        <f t="shared" si="1949"/>
        <v>31227.199885321112</v>
      </c>
      <c r="BZ324" s="199"/>
      <c r="CA324" s="209">
        <f>SUM(BN324:BY324)</f>
        <v>722010.71250000014</v>
      </c>
      <c r="CB324" s="210"/>
      <c r="CC324" s="209">
        <f t="shared" ref="CC324:CN324" si="1950">CC322*CC323*CC243</f>
        <v>33782.15260321102</v>
      </c>
      <c r="CD324" s="209">
        <f t="shared" si="1950"/>
        <v>71538.676100917437</v>
      </c>
      <c r="CE324" s="209">
        <f t="shared" si="1950"/>
        <v>57628.377970183494</v>
      </c>
      <c r="CF324" s="209">
        <f t="shared" si="1950"/>
        <v>65577.11975917434</v>
      </c>
      <c r="CG324" s="209">
        <f t="shared" si="1950"/>
        <v>91410.530573394528</v>
      </c>
      <c r="CH324" s="209">
        <f t="shared" si="1950"/>
        <v>91410.530573394528</v>
      </c>
      <c r="CI324" s="209">
        <f t="shared" si="1950"/>
        <v>83461.788784403703</v>
      </c>
      <c r="CJ324" s="209">
        <f t="shared" si="1950"/>
        <v>63589.93431192662</v>
      </c>
      <c r="CK324" s="209">
        <f t="shared" si="1950"/>
        <v>63589.93431192662</v>
      </c>
      <c r="CL324" s="209">
        <f t="shared" si="1950"/>
        <v>63589.93431192662</v>
      </c>
      <c r="CM324" s="209">
        <f t="shared" si="1950"/>
        <v>39743.708944954145</v>
      </c>
      <c r="CN324" s="209">
        <f t="shared" si="1950"/>
        <v>32788.55987958717</v>
      </c>
      <c r="CO324" s="199"/>
      <c r="CP324" s="209">
        <f>SUM(CC324:CN324)</f>
        <v>758111.24812500004</v>
      </c>
      <c r="CQ324" s="210"/>
    </row>
    <row r="325" spans="1:97" s="12" customFormat="1" x14ac:dyDescent="0.35">
      <c r="C325" s="17"/>
      <c r="D325" s="17"/>
      <c r="F325" s="209"/>
      <c r="G325" s="209"/>
      <c r="H325" s="209"/>
      <c r="I325" s="209"/>
      <c r="J325" s="209"/>
      <c r="K325" s="209"/>
      <c r="L325" s="209"/>
      <c r="M325" s="209"/>
      <c r="N325" s="209"/>
      <c r="O325" s="209"/>
      <c r="P325" s="209"/>
      <c r="Q325" s="209"/>
      <c r="R325" s="199"/>
      <c r="S325" s="209"/>
      <c r="T325" s="199"/>
      <c r="U325" s="209"/>
      <c r="V325" s="209"/>
      <c r="W325" s="209"/>
      <c r="X325" s="209"/>
      <c r="Y325" s="209"/>
      <c r="Z325" s="209"/>
      <c r="AA325" s="209"/>
      <c r="AB325" s="209"/>
      <c r="AC325" s="209"/>
      <c r="AD325" s="209"/>
      <c r="AE325" s="209"/>
      <c r="AF325" s="209"/>
      <c r="AG325" s="199"/>
      <c r="AH325" s="209"/>
      <c r="AI325" s="210"/>
      <c r="AJ325" s="209"/>
      <c r="AK325" s="209"/>
      <c r="AL325" s="209"/>
      <c r="AM325" s="209"/>
      <c r="AN325" s="209"/>
      <c r="AO325" s="209"/>
      <c r="AP325" s="209"/>
      <c r="AQ325" s="209"/>
      <c r="AR325" s="209"/>
      <c r="AS325" s="209"/>
      <c r="AT325" s="209"/>
      <c r="AU325" s="209"/>
      <c r="AV325" s="199"/>
      <c r="AW325" s="209"/>
      <c r="AX325" s="210"/>
      <c r="AY325" s="209"/>
      <c r="AZ325" s="209"/>
      <c r="BA325" s="209"/>
      <c r="BB325" s="209"/>
      <c r="BC325" s="209"/>
      <c r="BD325" s="209"/>
      <c r="BE325" s="209"/>
      <c r="BF325" s="209"/>
      <c r="BG325" s="209"/>
      <c r="BH325" s="209"/>
      <c r="BI325" s="209"/>
      <c r="BJ325" s="209"/>
      <c r="BK325" s="199"/>
      <c r="BL325" s="209"/>
      <c r="BM325" s="210"/>
      <c r="BN325" s="209"/>
      <c r="BO325" s="209"/>
      <c r="BP325" s="209"/>
      <c r="BQ325" s="209"/>
      <c r="BR325" s="209"/>
      <c r="BS325" s="209"/>
      <c r="BT325" s="209"/>
      <c r="BU325" s="209"/>
      <c r="BV325" s="209"/>
      <c r="BW325" s="209"/>
      <c r="BX325" s="209"/>
      <c r="BY325" s="209"/>
      <c r="BZ325" s="199"/>
      <c r="CA325" s="209"/>
      <c r="CB325" s="210"/>
      <c r="CC325" s="209"/>
      <c r="CD325" s="209"/>
      <c r="CE325" s="209"/>
      <c r="CF325" s="209"/>
      <c r="CG325" s="209"/>
      <c r="CH325" s="209"/>
      <c r="CI325" s="209"/>
      <c r="CJ325" s="209"/>
      <c r="CK325" s="209"/>
      <c r="CL325" s="209"/>
      <c r="CM325" s="209"/>
      <c r="CN325" s="209"/>
      <c r="CO325" s="199"/>
      <c r="CP325" s="209"/>
      <c r="CQ325" s="210"/>
    </row>
    <row r="326" spans="1:97" s="232" customFormat="1" x14ac:dyDescent="0.35">
      <c r="A326" s="232" t="s">
        <v>308</v>
      </c>
      <c r="C326" s="218"/>
      <c r="D326" s="218"/>
      <c r="F326" s="233">
        <f>F324+F319</f>
        <v>46863</v>
      </c>
      <c r="G326" s="233">
        <f>G324+G319</f>
        <v>86454</v>
      </c>
      <c r="H326" s="233">
        <f t="shared" ref="H326:Q326" si="1951">H324+H319</f>
        <v>78831</v>
      </c>
      <c r="I326" s="233">
        <f t="shared" si="1951"/>
        <v>83187</v>
      </c>
      <c r="J326" s="233">
        <f t="shared" si="1951"/>
        <v>118134</v>
      </c>
      <c r="K326" s="233">
        <f t="shared" si="1951"/>
        <v>118134</v>
      </c>
      <c r="L326" s="233">
        <f t="shared" si="1951"/>
        <v>108108</v>
      </c>
      <c r="M326" s="233">
        <f t="shared" si="1951"/>
        <v>82098</v>
      </c>
      <c r="N326" s="233">
        <f t="shared" si="1951"/>
        <v>82098</v>
      </c>
      <c r="O326" s="233">
        <f t="shared" si="1951"/>
        <v>82098</v>
      </c>
      <c r="P326" s="233">
        <f t="shared" si="1951"/>
        <v>50130</v>
      </c>
      <c r="Q326" s="233">
        <f t="shared" si="1951"/>
        <v>46318.5</v>
      </c>
      <c r="R326" s="201"/>
      <c r="S326" s="209">
        <f>SUM(F326:Q326)</f>
        <v>982453.5</v>
      </c>
      <c r="T326" s="201"/>
      <c r="U326" s="233">
        <f>U324+U319</f>
        <v>47970.132110091741</v>
      </c>
      <c r="V326" s="233">
        <f>V324+V319</f>
        <v>101583.80917431193</v>
      </c>
      <c r="W326" s="233">
        <f t="shared" ref="W326:AF326" si="1952">W324+W319</f>
        <v>81831.401834862394</v>
      </c>
      <c r="X326" s="233">
        <f t="shared" si="1952"/>
        <v>93118.491743119288</v>
      </c>
      <c r="Y326" s="233">
        <f t="shared" si="1952"/>
        <v>129801.53394495414</v>
      </c>
      <c r="Z326" s="233">
        <f t="shared" si="1952"/>
        <v>129801.53394495414</v>
      </c>
      <c r="AA326" s="233">
        <f t="shared" si="1952"/>
        <v>118514.44403669727</v>
      </c>
      <c r="AB326" s="233">
        <f t="shared" si="1952"/>
        <v>90296.719266055065</v>
      </c>
      <c r="AC326" s="233">
        <f t="shared" si="1952"/>
        <v>90296.719266055065</v>
      </c>
      <c r="AD326" s="233">
        <f t="shared" si="1952"/>
        <v>90296.719266055065</v>
      </c>
      <c r="AE326" s="233">
        <f t="shared" si="1952"/>
        <v>56435.449541284412</v>
      </c>
      <c r="AF326" s="233">
        <f t="shared" si="1952"/>
        <v>46559.245871559644</v>
      </c>
      <c r="AG326" s="201"/>
      <c r="AH326" s="209">
        <f>SUM(U326:AF326)</f>
        <v>1076506.2000000002</v>
      </c>
      <c r="AI326" s="234"/>
      <c r="AJ326" s="233">
        <f>AJ324+AJ319</f>
        <v>50368.638715596331</v>
      </c>
      <c r="AK326" s="233">
        <f>AK324+AK319</f>
        <v>106662.99963302753</v>
      </c>
      <c r="AL326" s="233">
        <f t="shared" ref="AL326:AU326" si="1953">AL324+AL319</f>
        <v>85922.971926605504</v>
      </c>
      <c r="AM326" s="233">
        <f t="shared" si="1953"/>
        <v>97774.416330275242</v>
      </c>
      <c r="AN326" s="233">
        <f t="shared" si="1953"/>
        <v>136291.61064220185</v>
      </c>
      <c r="AO326" s="233">
        <f t="shared" si="1953"/>
        <v>136291.61064220185</v>
      </c>
      <c r="AP326" s="233">
        <f t="shared" si="1953"/>
        <v>124440.16623853213</v>
      </c>
      <c r="AQ326" s="233">
        <f t="shared" si="1953"/>
        <v>94811.555229357822</v>
      </c>
      <c r="AR326" s="233">
        <f t="shared" si="1953"/>
        <v>94811.555229357822</v>
      </c>
      <c r="AS326" s="233">
        <f t="shared" si="1953"/>
        <v>94811.555229357822</v>
      </c>
      <c r="AT326" s="233">
        <f t="shared" si="1953"/>
        <v>59257.222018348635</v>
      </c>
      <c r="AU326" s="233">
        <f t="shared" si="1953"/>
        <v>48887.208165137621</v>
      </c>
      <c r="AV326" s="201"/>
      <c r="AW326" s="209">
        <f>SUM(AJ326:AU326)</f>
        <v>1130331.51</v>
      </c>
      <c r="AX326" s="234"/>
      <c r="AY326" s="233">
        <f>AY324+AY319</f>
        <v>52887.070651376154</v>
      </c>
      <c r="AZ326" s="233">
        <f>AZ324+AZ319</f>
        <v>111996.1496146789</v>
      </c>
      <c r="BA326" s="233">
        <f t="shared" ref="BA326:BJ326" si="1954">BA324+BA319</f>
        <v>90219.120522935787</v>
      </c>
      <c r="BB326" s="233">
        <f t="shared" si="1954"/>
        <v>102663.13714678901</v>
      </c>
      <c r="BC326" s="233">
        <f t="shared" si="1954"/>
        <v>143106.19117431197</v>
      </c>
      <c r="BD326" s="233">
        <f t="shared" si="1954"/>
        <v>143106.19117431197</v>
      </c>
      <c r="BE326" s="233">
        <f t="shared" si="1954"/>
        <v>130662.17455045876</v>
      </c>
      <c r="BF326" s="233">
        <f t="shared" si="1954"/>
        <v>99552.132990825703</v>
      </c>
      <c r="BG326" s="233">
        <f t="shared" si="1954"/>
        <v>99552.132990825703</v>
      </c>
      <c r="BH326" s="233">
        <f t="shared" si="1954"/>
        <v>99552.132990825703</v>
      </c>
      <c r="BI326" s="233">
        <f t="shared" si="1954"/>
        <v>62220.083119266063</v>
      </c>
      <c r="BJ326" s="233">
        <f t="shared" si="1954"/>
        <v>51331.568573394507</v>
      </c>
      <c r="BK326" s="201"/>
      <c r="BL326" s="209">
        <f>SUM(AY326:BJ326)</f>
        <v>1186848.0855000003</v>
      </c>
      <c r="BM326" s="234"/>
      <c r="BN326" s="233">
        <f>BN324+BN319</f>
        <v>55531.424183944968</v>
      </c>
      <c r="BO326" s="233">
        <f>BO324+BO319</f>
        <v>117595.95709541286</v>
      </c>
      <c r="BP326" s="233">
        <f t="shared" ref="BP326:BY326" si="1955">BP324+BP319</f>
        <v>94730.076549082572</v>
      </c>
      <c r="BQ326" s="233">
        <f t="shared" si="1955"/>
        <v>107796.29400412847</v>
      </c>
      <c r="BR326" s="233">
        <f t="shared" si="1955"/>
        <v>150261.50073302758</v>
      </c>
      <c r="BS326" s="233">
        <f t="shared" si="1955"/>
        <v>150261.50073302758</v>
      </c>
      <c r="BT326" s="233">
        <f t="shared" si="1955"/>
        <v>137195.28327798168</v>
      </c>
      <c r="BU326" s="233">
        <f t="shared" si="1955"/>
        <v>104529.739640367</v>
      </c>
      <c r="BV326" s="233">
        <f t="shared" si="1955"/>
        <v>104529.739640367</v>
      </c>
      <c r="BW326" s="233">
        <f t="shared" si="1955"/>
        <v>104529.739640367</v>
      </c>
      <c r="BX326" s="233">
        <f t="shared" si="1955"/>
        <v>65331.08727522938</v>
      </c>
      <c r="BY326" s="233">
        <f t="shared" si="1955"/>
        <v>53898.147002064237</v>
      </c>
      <c r="BZ326" s="201"/>
      <c r="CA326" s="209">
        <f>SUM(BN326:BY326)</f>
        <v>1246190.4897750004</v>
      </c>
      <c r="CB326" s="234"/>
      <c r="CC326" s="233">
        <f>CC324+CC319</f>
        <v>58307.995393142221</v>
      </c>
      <c r="CD326" s="233">
        <f>CD324+CD319</f>
        <v>123475.7549501835</v>
      </c>
      <c r="CE326" s="233">
        <f t="shared" ref="CE326:CN326" si="1956">CE324+CE319</f>
        <v>99466.580376536702</v>
      </c>
      <c r="CF326" s="233">
        <f t="shared" si="1956"/>
        <v>113186.10870433491</v>
      </c>
      <c r="CG326" s="233">
        <f t="shared" si="1956"/>
        <v>157774.57576967895</v>
      </c>
      <c r="CH326" s="233">
        <f t="shared" si="1956"/>
        <v>157774.57576967895</v>
      </c>
      <c r="CI326" s="233">
        <f t="shared" si="1956"/>
        <v>144055.0474418808</v>
      </c>
      <c r="CJ326" s="233">
        <f t="shared" si="1956"/>
        <v>109756.22662238535</v>
      </c>
      <c r="CK326" s="233">
        <f t="shared" si="1956"/>
        <v>109756.22662238535</v>
      </c>
      <c r="CL326" s="233">
        <f t="shared" si="1956"/>
        <v>109756.22662238535</v>
      </c>
      <c r="CM326" s="233">
        <f t="shared" si="1956"/>
        <v>68597.641638990841</v>
      </c>
      <c r="CN326" s="233">
        <f t="shared" si="1956"/>
        <v>56593.054352167455</v>
      </c>
      <c r="CO326" s="201"/>
      <c r="CP326" s="209">
        <f>SUM(CC326:CN326)</f>
        <v>1308500.0142637505</v>
      </c>
      <c r="CQ326" s="234"/>
    </row>
    <row r="327" spans="1:97" s="8" customFormat="1" x14ac:dyDescent="0.35">
      <c r="C327" s="17"/>
      <c r="D327" s="17"/>
      <c r="F327" s="199"/>
      <c r="G327" s="199"/>
      <c r="H327" s="199"/>
      <c r="I327" s="199"/>
      <c r="J327" s="199"/>
      <c r="K327" s="199"/>
      <c r="L327" s="199"/>
      <c r="M327" s="199"/>
      <c r="N327" s="199"/>
      <c r="O327" s="199"/>
      <c r="P327" s="199"/>
      <c r="Q327" s="199"/>
      <c r="R327" s="199"/>
      <c r="S327" s="199"/>
      <c r="T327" s="199"/>
      <c r="U327" s="199"/>
      <c r="V327" s="199"/>
      <c r="W327" s="199"/>
      <c r="X327" s="199"/>
      <c r="Y327" s="199"/>
      <c r="Z327" s="199"/>
      <c r="AA327" s="199"/>
      <c r="AB327" s="199"/>
      <c r="AC327" s="199"/>
      <c r="AD327" s="199"/>
      <c r="AE327" s="199"/>
      <c r="AF327" s="199"/>
      <c r="AG327" s="199"/>
      <c r="AH327" s="199"/>
      <c r="AI327" s="17"/>
      <c r="AJ327" s="199"/>
      <c r="AK327" s="199"/>
      <c r="AL327" s="199"/>
      <c r="AM327" s="199"/>
      <c r="AN327" s="199"/>
      <c r="AO327" s="199"/>
      <c r="AP327" s="199"/>
      <c r="AQ327" s="199"/>
      <c r="AR327" s="199"/>
      <c r="AS327" s="199"/>
      <c r="AT327" s="199"/>
      <c r="AU327" s="199"/>
      <c r="AV327" s="199"/>
      <c r="AW327" s="199"/>
      <c r="AX327" s="17"/>
      <c r="AY327" s="199"/>
      <c r="AZ327" s="199"/>
      <c r="BA327" s="199"/>
      <c r="BB327" s="199"/>
      <c r="BC327" s="199"/>
      <c r="BD327" s="199"/>
      <c r="BE327" s="199"/>
      <c r="BF327" s="199"/>
      <c r="BG327" s="199"/>
      <c r="BH327" s="199"/>
      <c r="BI327" s="199"/>
      <c r="BJ327" s="199"/>
      <c r="BK327" s="199"/>
      <c r="BL327" s="199"/>
      <c r="BM327" s="17"/>
      <c r="BN327" s="199"/>
      <c r="BO327" s="199"/>
      <c r="BP327" s="199"/>
      <c r="BQ327" s="199"/>
      <c r="BR327" s="199"/>
      <c r="BS327" s="199"/>
      <c r="BT327" s="199"/>
      <c r="BU327" s="199"/>
      <c r="BV327" s="199"/>
      <c r="BW327" s="199"/>
      <c r="BX327" s="199"/>
      <c r="BY327" s="199"/>
      <c r="BZ327" s="199"/>
      <c r="CA327" s="199"/>
      <c r="CB327" s="17"/>
      <c r="CC327" s="199"/>
      <c r="CD327" s="199"/>
      <c r="CE327" s="199"/>
      <c r="CF327" s="199"/>
      <c r="CG327" s="199"/>
      <c r="CH327" s="199"/>
      <c r="CI327" s="199"/>
      <c r="CJ327" s="199"/>
      <c r="CK327" s="199"/>
      <c r="CL327" s="199"/>
      <c r="CM327" s="199"/>
      <c r="CN327" s="199"/>
      <c r="CO327" s="199"/>
      <c r="CP327" s="199"/>
      <c r="CQ327" s="17"/>
    </row>
    <row r="328" spans="1:97" s="15" customFormat="1" thickBot="1" x14ac:dyDescent="0.35">
      <c r="A328" s="15" t="s">
        <v>310</v>
      </c>
      <c r="C328" s="79">
        <f>C319</f>
        <v>400000</v>
      </c>
      <c r="D328" s="79">
        <f>D319</f>
        <v>425000</v>
      </c>
      <c r="F328" s="193">
        <f>F326</f>
        <v>46863</v>
      </c>
      <c r="G328" s="193">
        <f t="shared" ref="G328:Q328" si="1957">G326</f>
        <v>86454</v>
      </c>
      <c r="H328" s="193">
        <f t="shared" si="1957"/>
        <v>78831</v>
      </c>
      <c r="I328" s="193">
        <f t="shared" si="1957"/>
        <v>83187</v>
      </c>
      <c r="J328" s="193">
        <f t="shared" si="1957"/>
        <v>118134</v>
      </c>
      <c r="K328" s="193">
        <f t="shared" si="1957"/>
        <v>118134</v>
      </c>
      <c r="L328" s="193">
        <f t="shared" si="1957"/>
        <v>108108</v>
      </c>
      <c r="M328" s="193">
        <f t="shared" si="1957"/>
        <v>82098</v>
      </c>
      <c r="N328" s="193">
        <f t="shared" si="1957"/>
        <v>82098</v>
      </c>
      <c r="O328" s="193">
        <f t="shared" si="1957"/>
        <v>82098</v>
      </c>
      <c r="P328" s="193">
        <f t="shared" si="1957"/>
        <v>50130</v>
      </c>
      <c r="Q328" s="193">
        <f t="shared" si="1957"/>
        <v>46318.5</v>
      </c>
      <c r="R328" s="193"/>
      <c r="S328" s="193">
        <f>SUM(F328:R328)</f>
        <v>982453.5</v>
      </c>
      <c r="T328" s="193"/>
      <c r="U328" s="193">
        <f>U326</f>
        <v>47970.132110091741</v>
      </c>
      <c r="V328" s="193">
        <f t="shared" ref="V328:AF328" si="1958">V326</f>
        <v>101583.80917431193</v>
      </c>
      <c r="W328" s="193">
        <f t="shared" si="1958"/>
        <v>81831.401834862394</v>
      </c>
      <c r="X328" s="193">
        <f t="shared" si="1958"/>
        <v>93118.491743119288</v>
      </c>
      <c r="Y328" s="193">
        <f t="shared" si="1958"/>
        <v>129801.53394495414</v>
      </c>
      <c r="Z328" s="193">
        <f t="shared" si="1958"/>
        <v>129801.53394495414</v>
      </c>
      <c r="AA328" s="193">
        <f t="shared" si="1958"/>
        <v>118514.44403669727</v>
      </c>
      <c r="AB328" s="193">
        <f t="shared" si="1958"/>
        <v>90296.719266055065</v>
      </c>
      <c r="AC328" s="193">
        <f t="shared" si="1958"/>
        <v>90296.719266055065</v>
      </c>
      <c r="AD328" s="193">
        <f t="shared" si="1958"/>
        <v>90296.719266055065</v>
      </c>
      <c r="AE328" s="193">
        <f t="shared" si="1958"/>
        <v>56435.449541284412</v>
      </c>
      <c r="AF328" s="193">
        <f t="shared" si="1958"/>
        <v>46559.245871559644</v>
      </c>
      <c r="AG328" s="193"/>
      <c r="AH328" s="193">
        <f>SUM(U328:AG328)</f>
        <v>1076506.2000000002</v>
      </c>
      <c r="AI328" s="79"/>
      <c r="AJ328" s="193">
        <f>AJ326</f>
        <v>50368.638715596331</v>
      </c>
      <c r="AK328" s="193">
        <f t="shared" ref="AK328:AU328" si="1959">AK326</f>
        <v>106662.99963302753</v>
      </c>
      <c r="AL328" s="193">
        <f t="shared" si="1959"/>
        <v>85922.971926605504</v>
      </c>
      <c r="AM328" s="193">
        <f t="shared" si="1959"/>
        <v>97774.416330275242</v>
      </c>
      <c r="AN328" s="193">
        <f t="shared" si="1959"/>
        <v>136291.61064220185</v>
      </c>
      <c r="AO328" s="193">
        <f t="shared" si="1959"/>
        <v>136291.61064220185</v>
      </c>
      <c r="AP328" s="193">
        <f t="shared" si="1959"/>
        <v>124440.16623853213</v>
      </c>
      <c r="AQ328" s="193">
        <f t="shared" si="1959"/>
        <v>94811.555229357822</v>
      </c>
      <c r="AR328" s="193">
        <f t="shared" si="1959"/>
        <v>94811.555229357822</v>
      </c>
      <c r="AS328" s="193">
        <f t="shared" si="1959"/>
        <v>94811.555229357822</v>
      </c>
      <c r="AT328" s="193">
        <f t="shared" si="1959"/>
        <v>59257.222018348635</v>
      </c>
      <c r="AU328" s="193">
        <f t="shared" si="1959"/>
        <v>48887.208165137621</v>
      </c>
      <c r="AV328" s="193"/>
      <c r="AW328" s="193">
        <f>SUM(AJ328:AV328)</f>
        <v>1130331.51</v>
      </c>
      <c r="AX328" s="79"/>
      <c r="AY328" s="193">
        <f>AY326</f>
        <v>52887.070651376154</v>
      </c>
      <c r="AZ328" s="193">
        <f t="shared" ref="AZ328:BJ328" si="1960">AZ326</f>
        <v>111996.1496146789</v>
      </c>
      <c r="BA328" s="193">
        <f t="shared" si="1960"/>
        <v>90219.120522935787</v>
      </c>
      <c r="BB328" s="193">
        <f t="shared" si="1960"/>
        <v>102663.13714678901</v>
      </c>
      <c r="BC328" s="193">
        <f t="shared" si="1960"/>
        <v>143106.19117431197</v>
      </c>
      <c r="BD328" s="193">
        <f t="shared" si="1960"/>
        <v>143106.19117431197</v>
      </c>
      <c r="BE328" s="193">
        <f t="shared" si="1960"/>
        <v>130662.17455045876</v>
      </c>
      <c r="BF328" s="193">
        <f t="shared" si="1960"/>
        <v>99552.132990825703</v>
      </c>
      <c r="BG328" s="193">
        <f t="shared" si="1960"/>
        <v>99552.132990825703</v>
      </c>
      <c r="BH328" s="193">
        <f t="shared" si="1960"/>
        <v>99552.132990825703</v>
      </c>
      <c r="BI328" s="193">
        <f t="shared" si="1960"/>
        <v>62220.083119266063</v>
      </c>
      <c r="BJ328" s="193">
        <f t="shared" si="1960"/>
        <v>51331.568573394507</v>
      </c>
      <c r="BK328" s="193"/>
      <c r="BL328" s="193">
        <f>SUM(AY328:BK328)</f>
        <v>1186848.0855000003</v>
      </c>
      <c r="BM328" s="79"/>
      <c r="BN328" s="193">
        <f>BN326</f>
        <v>55531.424183944968</v>
      </c>
      <c r="BO328" s="193">
        <f t="shared" ref="BO328:BY328" si="1961">BO326</f>
        <v>117595.95709541286</v>
      </c>
      <c r="BP328" s="193">
        <f t="shared" si="1961"/>
        <v>94730.076549082572</v>
      </c>
      <c r="BQ328" s="193">
        <f t="shared" si="1961"/>
        <v>107796.29400412847</v>
      </c>
      <c r="BR328" s="193">
        <f t="shared" si="1961"/>
        <v>150261.50073302758</v>
      </c>
      <c r="BS328" s="193">
        <f t="shared" si="1961"/>
        <v>150261.50073302758</v>
      </c>
      <c r="BT328" s="193">
        <f t="shared" si="1961"/>
        <v>137195.28327798168</v>
      </c>
      <c r="BU328" s="193">
        <f t="shared" si="1961"/>
        <v>104529.739640367</v>
      </c>
      <c r="BV328" s="193">
        <f t="shared" si="1961"/>
        <v>104529.739640367</v>
      </c>
      <c r="BW328" s="193">
        <f t="shared" si="1961"/>
        <v>104529.739640367</v>
      </c>
      <c r="BX328" s="193">
        <f t="shared" si="1961"/>
        <v>65331.08727522938</v>
      </c>
      <c r="BY328" s="193">
        <f t="shared" si="1961"/>
        <v>53898.147002064237</v>
      </c>
      <c r="BZ328" s="193"/>
      <c r="CA328" s="193">
        <f>SUM(BN328:BZ328)</f>
        <v>1246190.4897750004</v>
      </c>
      <c r="CB328" s="79"/>
      <c r="CC328" s="193">
        <f>CC326</f>
        <v>58307.995393142221</v>
      </c>
      <c r="CD328" s="193">
        <f t="shared" ref="CD328:CN328" si="1962">CD326</f>
        <v>123475.7549501835</v>
      </c>
      <c r="CE328" s="193">
        <f t="shared" si="1962"/>
        <v>99466.580376536702</v>
      </c>
      <c r="CF328" s="193">
        <f t="shared" si="1962"/>
        <v>113186.10870433491</v>
      </c>
      <c r="CG328" s="193">
        <f t="shared" si="1962"/>
        <v>157774.57576967895</v>
      </c>
      <c r="CH328" s="193">
        <f t="shared" si="1962"/>
        <v>157774.57576967895</v>
      </c>
      <c r="CI328" s="193">
        <f t="shared" si="1962"/>
        <v>144055.0474418808</v>
      </c>
      <c r="CJ328" s="193">
        <f t="shared" si="1962"/>
        <v>109756.22662238535</v>
      </c>
      <c r="CK328" s="193">
        <f t="shared" si="1962"/>
        <v>109756.22662238535</v>
      </c>
      <c r="CL328" s="193">
        <f t="shared" si="1962"/>
        <v>109756.22662238535</v>
      </c>
      <c r="CM328" s="193">
        <f t="shared" si="1962"/>
        <v>68597.641638990841</v>
      </c>
      <c r="CN328" s="193">
        <f t="shared" si="1962"/>
        <v>56593.054352167455</v>
      </c>
      <c r="CO328" s="193"/>
      <c r="CP328" s="193">
        <f>SUM(CC328:CO328)</f>
        <v>1308500.0142637505</v>
      </c>
      <c r="CQ328" s="79"/>
    </row>
    <row r="329" spans="1:97" s="9" customFormat="1" ht="15" x14ac:dyDescent="0.3">
      <c r="C329" s="203"/>
      <c r="D329" s="203"/>
      <c r="F329" s="201"/>
      <c r="G329" s="201"/>
      <c r="H329" s="201"/>
      <c r="I329" s="201"/>
      <c r="J329" s="201"/>
      <c r="K329" s="201"/>
      <c r="L329" s="201"/>
      <c r="M329" s="201"/>
      <c r="N329" s="201"/>
      <c r="O329" s="201"/>
      <c r="P329" s="201"/>
      <c r="Q329" s="201"/>
      <c r="R329" s="201"/>
      <c r="S329" s="201"/>
      <c r="T329" s="201"/>
      <c r="U329" s="201"/>
      <c r="V329" s="201"/>
      <c r="W329" s="201"/>
      <c r="X329" s="201"/>
      <c r="Y329" s="201"/>
      <c r="Z329" s="201"/>
      <c r="AA329" s="201"/>
      <c r="AB329" s="201"/>
      <c r="AC329" s="201"/>
      <c r="AD329" s="201"/>
      <c r="AE329" s="201"/>
      <c r="AF329" s="201"/>
      <c r="AG329" s="201"/>
      <c r="AH329" s="201"/>
      <c r="AI329" s="203"/>
      <c r="AJ329" s="201"/>
      <c r="AK329" s="201"/>
      <c r="AL329" s="201"/>
      <c r="AM329" s="201"/>
      <c r="AN329" s="201"/>
      <c r="AO329" s="201"/>
      <c r="AP329" s="201"/>
      <c r="AQ329" s="201"/>
      <c r="AR329" s="201"/>
      <c r="AS329" s="201"/>
      <c r="AT329" s="201"/>
      <c r="AU329" s="201"/>
      <c r="AV329" s="201"/>
      <c r="AW329" s="201"/>
      <c r="AX329" s="203"/>
      <c r="AY329" s="201"/>
      <c r="AZ329" s="201"/>
      <c r="BA329" s="201"/>
      <c r="BB329" s="201"/>
      <c r="BC329" s="201"/>
      <c r="BD329" s="201"/>
      <c r="BE329" s="201"/>
      <c r="BF329" s="201"/>
      <c r="BG329" s="201"/>
      <c r="BH329" s="201"/>
      <c r="BI329" s="201"/>
      <c r="BJ329" s="201"/>
      <c r="BK329" s="201"/>
      <c r="BL329" s="201"/>
      <c r="BM329" s="203"/>
      <c r="BN329" s="201"/>
      <c r="BO329" s="201"/>
      <c r="BP329" s="201"/>
      <c r="BQ329" s="201"/>
      <c r="BR329" s="201"/>
      <c r="BS329" s="201"/>
      <c r="BT329" s="201"/>
      <c r="BU329" s="201"/>
      <c r="BV329" s="201"/>
      <c r="BW329" s="201"/>
      <c r="BX329" s="201"/>
      <c r="BY329" s="201"/>
      <c r="BZ329" s="201"/>
      <c r="CA329" s="201"/>
      <c r="CB329" s="203"/>
      <c r="CC329" s="201"/>
      <c r="CD329" s="201"/>
      <c r="CE329" s="201"/>
      <c r="CF329" s="201"/>
      <c r="CG329" s="201"/>
      <c r="CH329" s="201"/>
      <c r="CI329" s="201"/>
      <c r="CJ329" s="201"/>
      <c r="CK329" s="201"/>
      <c r="CL329" s="201"/>
      <c r="CM329" s="201"/>
      <c r="CN329" s="201"/>
      <c r="CO329" s="201"/>
      <c r="CP329" s="201"/>
      <c r="CQ329" s="203"/>
    </row>
    <row r="330" spans="1:97" s="10" customFormat="1" x14ac:dyDescent="0.35">
      <c r="A330" s="10" t="s">
        <v>309</v>
      </c>
      <c r="C330" s="97">
        <f>C328/C$251</f>
        <v>0.02</v>
      </c>
      <c r="D330" s="97">
        <f>D328/D$251</f>
        <v>2.361111111111111E-2</v>
      </c>
      <c r="F330" s="184">
        <f>F319/F$251</f>
        <v>2.1999999999999999E-2</v>
      </c>
      <c r="G330" s="184">
        <f t="shared" ref="G330:S330" si="1963">G319/G$251</f>
        <v>2.1999999999999999E-2</v>
      </c>
      <c r="H330" s="184">
        <f t="shared" si="1963"/>
        <v>2.1999999999999999E-2</v>
      </c>
      <c r="I330" s="184">
        <f t="shared" si="1963"/>
        <v>2.1999999999999999E-2</v>
      </c>
      <c r="J330" s="184">
        <f t="shared" si="1963"/>
        <v>2.1999999999999999E-2</v>
      </c>
      <c r="K330" s="184">
        <f t="shared" si="1963"/>
        <v>2.1999999999999999E-2</v>
      </c>
      <c r="L330" s="184">
        <f t="shared" si="1963"/>
        <v>2.1999999999999999E-2</v>
      </c>
      <c r="M330" s="184">
        <f t="shared" si="1963"/>
        <v>2.1999999999999999E-2</v>
      </c>
      <c r="N330" s="184">
        <f t="shared" si="1963"/>
        <v>2.1999999999999999E-2</v>
      </c>
      <c r="O330" s="184">
        <f t="shared" si="1963"/>
        <v>2.1999999999999999E-2</v>
      </c>
      <c r="P330" s="184">
        <f t="shared" si="1963"/>
        <v>2.1999999999999999E-2</v>
      </c>
      <c r="Q330" s="184">
        <f t="shared" si="1963"/>
        <v>2.1999999999999999E-2</v>
      </c>
      <c r="R330" s="185"/>
      <c r="S330" s="184">
        <f t="shared" si="1963"/>
        <v>2.1999999999999999E-2</v>
      </c>
      <c r="T330" s="185"/>
      <c r="U330" s="184">
        <f>U319/U$251</f>
        <v>2.1999999999999999E-2</v>
      </c>
      <c r="V330" s="184">
        <f t="shared" ref="V330:AH330" si="1964">V319/V$251</f>
        <v>2.2000000000000002E-2</v>
      </c>
      <c r="W330" s="184">
        <f t="shared" si="1964"/>
        <v>2.1999999999999999E-2</v>
      </c>
      <c r="X330" s="184">
        <f t="shared" si="1964"/>
        <v>2.1999999999999999E-2</v>
      </c>
      <c r="Y330" s="184">
        <f t="shared" si="1964"/>
        <v>2.1999999999999999E-2</v>
      </c>
      <c r="Z330" s="184">
        <f t="shared" si="1964"/>
        <v>2.1999999999999999E-2</v>
      </c>
      <c r="AA330" s="184">
        <f t="shared" si="1964"/>
        <v>2.1999999999999999E-2</v>
      </c>
      <c r="AB330" s="184">
        <f t="shared" si="1964"/>
        <v>2.1999999999999999E-2</v>
      </c>
      <c r="AC330" s="184">
        <f t="shared" si="1964"/>
        <v>2.1999999999999999E-2</v>
      </c>
      <c r="AD330" s="184">
        <f t="shared" si="1964"/>
        <v>2.1999999999999999E-2</v>
      </c>
      <c r="AE330" s="184">
        <f t="shared" si="1964"/>
        <v>2.1999999999999999E-2</v>
      </c>
      <c r="AF330" s="184">
        <f t="shared" si="1964"/>
        <v>2.1999999999999999E-2</v>
      </c>
      <c r="AG330" s="185"/>
      <c r="AH330" s="184">
        <f t="shared" si="1964"/>
        <v>2.1999999999999995E-2</v>
      </c>
      <c r="AI330" s="198"/>
      <c r="AJ330" s="184">
        <f>AJ319/AJ$251</f>
        <v>2.1999999999999999E-2</v>
      </c>
      <c r="AK330" s="184">
        <f t="shared" ref="AK330:AU330" si="1965">AK319/AK$251</f>
        <v>2.1999999999999999E-2</v>
      </c>
      <c r="AL330" s="184">
        <f t="shared" si="1965"/>
        <v>2.1999999999999999E-2</v>
      </c>
      <c r="AM330" s="184">
        <f t="shared" si="1965"/>
        <v>2.1999999999999999E-2</v>
      </c>
      <c r="AN330" s="184">
        <f t="shared" si="1965"/>
        <v>2.1999999999999999E-2</v>
      </c>
      <c r="AO330" s="184">
        <f t="shared" si="1965"/>
        <v>2.1999999999999999E-2</v>
      </c>
      <c r="AP330" s="184">
        <f t="shared" si="1965"/>
        <v>2.1999999999999999E-2</v>
      </c>
      <c r="AQ330" s="184">
        <f t="shared" si="1965"/>
        <v>2.1999999999999999E-2</v>
      </c>
      <c r="AR330" s="184">
        <f t="shared" si="1965"/>
        <v>2.1999999999999999E-2</v>
      </c>
      <c r="AS330" s="184">
        <f t="shared" si="1965"/>
        <v>2.1999999999999999E-2</v>
      </c>
      <c r="AT330" s="184">
        <f t="shared" si="1965"/>
        <v>2.1999999999999999E-2</v>
      </c>
      <c r="AU330" s="184">
        <f t="shared" si="1965"/>
        <v>2.1999999999999999E-2</v>
      </c>
      <c r="AV330" s="185"/>
      <c r="AW330" s="184">
        <f t="shared" ref="AW330" si="1966">AW319/AW$251</f>
        <v>2.1999999999999995E-2</v>
      </c>
      <c r="AX330" s="198"/>
      <c r="AY330" s="184">
        <f>AY319/AY$251</f>
        <v>2.1999999999999999E-2</v>
      </c>
      <c r="AZ330" s="184">
        <f t="shared" ref="AZ330:BJ330" si="1967">AZ319/AZ$251</f>
        <v>2.1999999999999999E-2</v>
      </c>
      <c r="BA330" s="184">
        <f t="shared" si="1967"/>
        <v>2.1999999999999999E-2</v>
      </c>
      <c r="BB330" s="184">
        <f t="shared" si="1967"/>
        <v>2.1999999999999999E-2</v>
      </c>
      <c r="BC330" s="184">
        <f t="shared" si="1967"/>
        <v>2.1999999999999999E-2</v>
      </c>
      <c r="BD330" s="184">
        <f t="shared" si="1967"/>
        <v>2.1999999999999999E-2</v>
      </c>
      <c r="BE330" s="184">
        <f t="shared" si="1967"/>
        <v>2.1999999999999999E-2</v>
      </c>
      <c r="BF330" s="184">
        <f t="shared" si="1967"/>
        <v>2.1999999999999999E-2</v>
      </c>
      <c r="BG330" s="184">
        <f t="shared" si="1967"/>
        <v>2.1999999999999999E-2</v>
      </c>
      <c r="BH330" s="184">
        <f t="shared" si="1967"/>
        <v>2.1999999999999999E-2</v>
      </c>
      <c r="BI330" s="184">
        <f t="shared" si="1967"/>
        <v>2.1999999999999999E-2</v>
      </c>
      <c r="BJ330" s="184">
        <f t="shared" si="1967"/>
        <v>2.1999999999999999E-2</v>
      </c>
      <c r="BK330" s="185"/>
      <c r="BL330" s="184">
        <f t="shared" ref="BL330" si="1968">BL319/BL$251</f>
        <v>2.2000000000000002E-2</v>
      </c>
      <c r="BM330" s="198"/>
      <c r="BN330" s="184">
        <f>BN319/BN$251</f>
        <v>2.1999999999999999E-2</v>
      </c>
      <c r="BO330" s="184">
        <f t="shared" ref="BO330:BY330" si="1969">BO319/BO$251</f>
        <v>2.1999999999999999E-2</v>
      </c>
      <c r="BP330" s="184">
        <f t="shared" si="1969"/>
        <v>2.1999999999999999E-2</v>
      </c>
      <c r="BQ330" s="184">
        <f t="shared" si="1969"/>
        <v>2.1999999999999999E-2</v>
      </c>
      <c r="BR330" s="184">
        <f t="shared" si="1969"/>
        <v>2.1999999999999999E-2</v>
      </c>
      <c r="BS330" s="184">
        <f t="shared" si="1969"/>
        <v>2.1999999999999999E-2</v>
      </c>
      <c r="BT330" s="184">
        <f t="shared" si="1969"/>
        <v>2.1999999999999999E-2</v>
      </c>
      <c r="BU330" s="184">
        <f t="shared" si="1969"/>
        <v>2.1999999999999999E-2</v>
      </c>
      <c r="BV330" s="184">
        <f t="shared" si="1969"/>
        <v>2.1999999999999999E-2</v>
      </c>
      <c r="BW330" s="184">
        <f t="shared" si="1969"/>
        <v>2.1999999999999999E-2</v>
      </c>
      <c r="BX330" s="184">
        <f t="shared" si="1969"/>
        <v>2.1999999999999999E-2</v>
      </c>
      <c r="BY330" s="184">
        <f t="shared" si="1969"/>
        <v>2.1999999999999999E-2</v>
      </c>
      <c r="BZ330" s="185"/>
      <c r="CA330" s="184">
        <f t="shared" ref="CA330" si="1970">CA319/CA$251</f>
        <v>2.1999999999999995E-2</v>
      </c>
      <c r="CB330" s="198"/>
      <c r="CC330" s="184">
        <f>CC319/CC$251</f>
        <v>2.1999999999999999E-2</v>
      </c>
      <c r="CD330" s="184">
        <f t="shared" ref="CD330:CN330" si="1971">CD319/CD$251</f>
        <v>2.1999999999999999E-2</v>
      </c>
      <c r="CE330" s="184">
        <f t="shared" si="1971"/>
        <v>2.1999999999999999E-2</v>
      </c>
      <c r="CF330" s="184">
        <f t="shared" si="1971"/>
        <v>2.1999999999999999E-2</v>
      </c>
      <c r="CG330" s="184">
        <f t="shared" si="1971"/>
        <v>2.1999999999999999E-2</v>
      </c>
      <c r="CH330" s="184">
        <f t="shared" si="1971"/>
        <v>2.1999999999999999E-2</v>
      </c>
      <c r="CI330" s="184">
        <f t="shared" si="1971"/>
        <v>2.1999999999999999E-2</v>
      </c>
      <c r="CJ330" s="184">
        <f t="shared" si="1971"/>
        <v>2.1999999999999999E-2</v>
      </c>
      <c r="CK330" s="184">
        <f t="shared" si="1971"/>
        <v>2.1999999999999999E-2</v>
      </c>
      <c r="CL330" s="184">
        <f t="shared" si="1971"/>
        <v>2.1999999999999999E-2</v>
      </c>
      <c r="CM330" s="184">
        <f t="shared" si="1971"/>
        <v>2.1999999999999999E-2</v>
      </c>
      <c r="CN330" s="184">
        <f t="shared" si="1971"/>
        <v>2.1999999999999999E-2</v>
      </c>
      <c r="CO330" s="185"/>
      <c r="CP330" s="184">
        <f t="shared" ref="CP330" si="1972">CP319/CP$251</f>
        <v>2.1999999999999999E-2</v>
      </c>
      <c r="CQ330" s="198"/>
    </row>
    <row r="331" spans="1:97" s="10" customFormat="1" x14ac:dyDescent="0.35">
      <c r="C331" s="97"/>
      <c r="D331" s="97"/>
      <c r="F331" s="188"/>
      <c r="G331" s="188"/>
      <c r="H331" s="188"/>
      <c r="I331" s="188"/>
      <c r="J331" s="188"/>
      <c r="K331" s="188"/>
      <c r="L331" s="188"/>
      <c r="M331" s="188"/>
      <c r="N331" s="188"/>
      <c r="O331" s="188"/>
      <c r="P331" s="188"/>
      <c r="Q331" s="188"/>
      <c r="R331" s="188"/>
      <c r="S331" s="188"/>
      <c r="T331" s="188"/>
      <c r="U331" s="188"/>
      <c r="V331" s="188"/>
      <c r="W331" s="188"/>
      <c r="X331" s="188"/>
      <c r="Y331" s="188"/>
      <c r="Z331" s="188"/>
      <c r="AA331" s="188"/>
      <c r="AB331" s="188"/>
      <c r="AC331" s="188"/>
      <c r="AD331" s="188"/>
      <c r="AE331" s="188"/>
      <c r="AF331" s="188"/>
      <c r="AG331" s="188"/>
      <c r="AH331" s="188"/>
      <c r="AI331" s="198"/>
      <c r="AJ331" s="188"/>
      <c r="AK331" s="188"/>
      <c r="AL331" s="188"/>
      <c r="AM331" s="188"/>
      <c r="AN331" s="188"/>
      <c r="AO331" s="188"/>
      <c r="AP331" s="188"/>
      <c r="AQ331" s="188"/>
      <c r="AR331" s="188"/>
      <c r="AS331" s="188"/>
      <c r="AT331" s="188"/>
      <c r="AU331" s="188"/>
      <c r="AV331" s="188"/>
      <c r="AW331" s="188"/>
      <c r="AX331" s="198"/>
      <c r="AY331" s="188"/>
      <c r="AZ331" s="188"/>
      <c r="BA331" s="188"/>
      <c r="BB331" s="188"/>
      <c r="BC331" s="188"/>
      <c r="BD331" s="188"/>
      <c r="BE331" s="188"/>
      <c r="BF331" s="188"/>
      <c r="BG331" s="188"/>
      <c r="BH331" s="188"/>
      <c r="BI331" s="188"/>
      <c r="BJ331" s="188"/>
      <c r="BK331" s="188"/>
      <c r="BL331" s="188"/>
      <c r="BM331" s="198"/>
      <c r="BN331" s="188"/>
      <c r="BO331" s="188"/>
      <c r="BP331" s="188"/>
      <c r="BQ331" s="188"/>
      <c r="BR331" s="188"/>
      <c r="BS331" s="188"/>
      <c r="BT331" s="188"/>
      <c r="BU331" s="188"/>
      <c r="BV331" s="188"/>
      <c r="BW331" s="188"/>
      <c r="BX331" s="188"/>
      <c r="BY331" s="188"/>
      <c r="BZ331" s="188"/>
      <c r="CA331" s="188"/>
      <c r="CB331" s="198"/>
      <c r="CC331" s="188"/>
      <c r="CD331" s="188"/>
      <c r="CE331" s="188"/>
      <c r="CF331" s="188"/>
      <c r="CG331" s="188"/>
      <c r="CH331" s="188"/>
      <c r="CI331" s="188"/>
      <c r="CJ331" s="188"/>
      <c r="CK331" s="188"/>
      <c r="CL331" s="188"/>
      <c r="CM331" s="188"/>
      <c r="CN331" s="188"/>
      <c r="CO331" s="188"/>
      <c r="CP331" s="188"/>
      <c r="CQ331" s="198"/>
    </row>
    <row r="332" spans="1:97" s="8" customFormat="1" x14ac:dyDescent="0.35">
      <c r="A332" s="13" t="s">
        <v>188</v>
      </c>
      <c r="B332" s="13"/>
      <c r="C332" s="220"/>
      <c r="D332" s="220"/>
      <c r="E332" s="13"/>
      <c r="F332" s="161"/>
      <c r="G332" s="161"/>
      <c r="H332" s="161"/>
      <c r="I332" s="161"/>
      <c r="J332" s="161"/>
      <c r="K332" s="161"/>
      <c r="L332" s="161"/>
      <c r="M332" s="161"/>
      <c r="N332" s="161"/>
      <c r="O332" s="161"/>
      <c r="P332" s="161"/>
      <c r="Q332" s="161"/>
      <c r="R332" s="161"/>
      <c r="S332" s="161"/>
      <c r="T332" s="161"/>
      <c r="U332" s="161"/>
      <c r="V332" s="161"/>
      <c r="W332" s="161"/>
      <c r="X332" s="161"/>
      <c r="Y332" s="161"/>
      <c r="Z332" s="161"/>
      <c r="AA332" s="161"/>
      <c r="AB332" s="161"/>
      <c r="AC332" s="161"/>
      <c r="AD332" s="161"/>
      <c r="AE332" s="161"/>
      <c r="AF332" s="161"/>
      <c r="AG332" s="161"/>
      <c r="AH332" s="161"/>
      <c r="AI332" s="17"/>
      <c r="AJ332" s="161"/>
      <c r="AK332" s="161"/>
      <c r="AL332" s="161"/>
      <c r="AM332" s="161"/>
      <c r="AN332" s="161"/>
      <c r="AO332" s="161"/>
      <c r="AP332" s="161"/>
      <c r="AQ332" s="161"/>
      <c r="AR332" s="161"/>
      <c r="AS332" s="161"/>
      <c r="AT332" s="161"/>
      <c r="AU332" s="161"/>
      <c r="AV332" s="161"/>
      <c r="AW332" s="161"/>
      <c r="AX332" s="17"/>
      <c r="AY332" s="161"/>
      <c r="AZ332" s="161"/>
      <c r="BA332" s="161"/>
      <c r="BB332" s="161"/>
      <c r="BC332" s="161"/>
      <c r="BD332" s="161"/>
      <c r="BE332" s="161"/>
      <c r="BF332" s="161"/>
      <c r="BG332" s="161"/>
      <c r="BH332" s="161"/>
      <c r="BI332" s="161"/>
      <c r="BJ332" s="161"/>
      <c r="BK332" s="161"/>
      <c r="BL332" s="161"/>
      <c r="BM332" s="17"/>
      <c r="BN332" s="161"/>
      <c r="BO332" s="161"/>
      <c r="BP332" s="161"/>
      <c r="BQ332" s="161"/>
      <c r="BR332" s="161"/>
      <c r="BS332" s="161"/>
      <c r="BT332" s="161"/>
      <c r="BU332" s="161"/>
      <c r="BV332" s="161"/>
      <c r="BW332" s="161"/>
      <c r="BX332" s="161"/>
      <c r="BY332" s="161"/>
      <c r="BZ332" s="161"/>
      <c r="CA332" s="161"/>
      <c r="CB332" s="17"/>
      <c r="CC332" s="161"/>
      <c r="CD332" s="161"/>
      <c r="CE332" s="161"/>
      <c r="CF332" s="161"/>
      <c r="CG332" s="161"/>
      <c r="CH332" s="161"/>
      <c r="CI332" s="161"/>
      <c r="CJ332" s="161"/>
      <c r="CK332" s="161"/>
      <c r="CL332" s="161"/>
      <c r="CM332" s="161"/>
      <c r="CN332" s="161"/>
      <c r="CO332" s="161"/>
      <c r="CP332" s="161"/>
      <c r="CQ332" s="17"/>
    </row>
    <row r="333" spans="1:97" s="8" customFormat="1" x14ac:dyDescent="0.35">
      <c r="C333" s="17"/>
      <c r="D333" s="17"/>
      <c r="F333" s="161"/>
      <c r="G333" s="161"/>
      <c r="H333" s="161"/>
      <c r="I333" s="161"/>
      <c r="J333" s="161"/>
      <c r="K333" s="161"/>
      <c r="L333" s="161"/>
      <c r="M333" s="161"/>
      <c r="N333" s="161"/>
      <c r="O333" s="161"/>
      <c r="P333" s="161"/>
      <c r="Q333" s="161"/>
      <c r="R333" s="161"/>
      <c r="S333" s="161"/>
      <c r="T333" s="161"/>
      <c r="U333" s="161"/>
      <c r="V333" s="161"/>
      <c r="W333" s="161"/>
      <c r="X333" s="161"/>
      <c r="Y333" s="161"/>
      <c r="Z333" s="161"/>
      <c r="AA333" s="161"/>
      <c r="AB333" s="161"/>
      <c r="AC333" s="161"/>
      <c r="AD333" s="161"/>
      <c r="AE333" s="161"/>
      <c r="AF333" s="161"/>
      <c r="AG333" s="161"/>
      <c r="AH333" s="161"/>
      <c r="AI333" s="17"/>
      <c r="AJ333" s="161"/>
      <c r="AK333" s="161"/>
      <c r="AL333" s="161"/>
      <c r="AM333" s="161"/>
      <c r="AN333" s="161"/>
      <c r="AO333" s="161"/>
      <c r="AP333" s="161"/>
      <c r="AQ333" s="161"/>
      <c r="AR333" s="161"/>
      <c r="AS333" s="161"/>
      <c r="AT333" s="161"/>
      <c r="AU333" s="161"/>
      <c r="AV333" s="161"/>
      <c r="AW333" s="161"/>
      <c r="AX333" s="17"/>
      <c r="AY333" s="161"/>
      <c r="AZ333" s="161"/>
      <c r="BA333" s="161"/>
      <c r="BB333" s="161"/>
      <c r="BC333" s="161"/>
      <c r="BD333" s="161"/>
      <c r="BE333" s="161"/>
      <c r="BF333" s="161"/>
      <c r="BG333" s="161"/>
      <c r="BH333" s="161"/>
      <c r="BI333" s="161"/>
      <c r="BJ333" s="161"/>
      <c r="BK333" s="161"/>
      <c r="BL333" s="161"/>
      <c r="BM333" s="17"/>
      <c r="BN333" s="161"/>
      <c r="BO333" s="161"/>
      <c r="BP333" s="161"/>
      <c r="BQ333" s="161"/>
      <c r="BR333" s="161"/>
      <c r="BS333" s="161"/>
      <c r="BT333" s="161"/>
      <c r="BU333" s="161"/>
      <c r="BV333" s="161"/>
      <c r="BW333" s="161"/>
      <c r="BX333" s="161"/>
      <c r="BY333" s="161"/>
      <c r="BZ333" s="161"/>
      <c r="CA333" s="161"/>
      <c r="CB333" s="17"/>
      <c r="CC333" s="161"/>
      <c r="CD333" s="161"/>
      <c r="CE333" s="161"/>
      <c r="CF333" s="161"/>
      <c r="CG333" s="161"/>
      <c r="CH333" s="161"/>
      <c r="CI333" s="161"/>
      <c r="CJ333" s="161"/>
      <c r="CK333" s="161"/>
      <c r="CL333" s="161"/>
      <c r="CM333" s="161"/>
      <c r="CN333" s="161"/>
      <c r="CO333" s="161"/>
      <c r="CP333" s="161"/>
      <c r="CQ333" s="17"/>
    </row>
    <row r="334" spans="1:97" s="8" customFormat="1" x14ac:dyDescent="0.35">
      <c r="A334" s="8" t="s">
        <v>92</v>
      </c>
      <c r="C334" s="17">
        <v>120000</v>
      </c>
      <c r="D334" s="17">
        <v>120000</v>
      </c>
      <c r="F334" s="199">
        <v>10000</v>
      </c>
      <c r="G334" s="199">
        <v>10000</v>
      </c>
      <c r="H334" s="199">
        <v>10000</v>
      </c>
      <c r="I334" s="199">
        <v>10000</v>
      </c>
      <c r="J334" s="199">
        <v>10000</v>
      </c>
      <c r="K334" s="199">
        <v>10000</v>
      </c>
      <c r="L334" s="199">
        <v>10000</v>
      </c>
      <c r="M334" s="199">
        <v>10000</v>
      </c>
      <c r="N334" s="199">
        <v>10000</v>
      </c>
      <c r="O334" s="199">
        <v>10000</v>
      </c>
      <c r="P334" s="199">
        <v>10000</v>
      </c>
      <c r="Q334" s="199">
        <v>10000</v>
      </c>
      <c r="R334" s="190"/>
      <c r="S334" s="199">
        <f>SUM(F334:Q334)</f>
        <v>120000</v>
      </c>
      <c r="T334" s="190"/>
      <c r="U334" s="199">
        <v>10000</v>
      </c>
      <c r="V334" s="199">
        <v>10000</v>
      </c>
      <c r="W334" s="199">
        <v>10000</v>
      </c>
      <c r="X334" s="199">
        <v>10000</v>
      </c>
      <c r="Y334" s="199">
        <v>10000</v>
      </c>
      <c r="Z334" s="199">
        <v>10000</v>
      </c>
      <c r="AA334" s="199">
        <v>10000</v>
      </c>
      <c r="AB334" s="199">
        <v>10000</v>
      </c>
      <c r="AC334" s="199">
        <v>10000</v>
      </c>
      <c r="AD334" s="199">
        <v>10000</v>
      </c>
      <c r="AE334" s="199">
        <v>10000</v>
      </c>
      <c r="AF334" s="199">
        <v>10000</v>
      </c>
      <c r="AG334" s="190"/>
      <c r="AH334" s="190">
        <f>SUM(U334:AF334)</f>
        <v>120000</v>
      </c>
      <c r="AI334" s="211"/>
      <c r="AJ334" s="199">
        <v>10000</v>
      </c>
      <c r="AK334" s="199">
        <v>10000</v>
      </c>
      <c r="AL334" s="199">
        <v>10000</v>
      </c>
      <c r="AM334" s="199">
        <v>10000</v>
      </c>
      <c r="AN334" s="199">
        <v>10000</v>
      </c>
      <c r="AO334" s="199">
        <v>10000</v>
      </c>
      <c r="AP334" s="199">
        <v>10000</v>
      </c>
      <c r="AQ334" s="199">
        <v>10000</v>
      </c>
      <c r="AR334" s="199">
        <v>10000</v>
      </c>
      <c r="AS334" s="199">
        <v>10000</v>
      </c>
      <c r="AT334" s="199">
        <v>10000</v>
      </c>
      <c r="AU334" s="199">
        <v>10000</v>
      </c>
      <c r="AV334" s="190"/>
      <c r="AW334" s="190">
        <f>SUM(AJ334:AU334)</f>
        <v>120000</v>
      </c>
      <c r="AX334" s="211"/>
      <c r="AY334" s="199">
        <v>10000</v>
      </c>
      <c r="AZ334" s="199">
        <v>10000</v>
      </c>
      <c r="BA334" s="199">
        <v>10000</v>
      </c>
      <c r="BB334" s="199">
        <v>10000</v>
      </c>
      <c r="BC334" s="199">
        <v>10000</v>
      </c>
      <c r="BD334" s="199">
        <v>10000</v>
      </c>
      <c r="BE334" s="199">
        <v>10000</v>
      </c>
      <c r="BF334" s="199">
        <v>10000</v>
      </c>
      <c r="BG334" s="199">
        <v>10000</v>
      </c>
      <c r="BH334" s="199">
        <v>10000</v>
      </c>
      <c r="BI334" s="199">
        <v>10000</v>
      </c>
      <c r="BJ334" s="199">
        <v>10000</v>
      </c>
      <c r="BK334" s="190"/>
      <c r="BL334" s="190">
        <f>SUM(AY334:BJ334)</f>
        <v>120000</v>
      </c>
      <c r="BM334" s="211"/>
      <c r="BN334" s="199">
        <v>10000</v>
      </c>
      <c r="BO334" s="199">
        <v>10000</v>
      </c>
      <c r="BP334" s="199">
        <v>10000</v>
      </c>
      <c r="BQ334" s="199">
        <v>10000</v>
      </c>
      <c r="BR334" s="199">
        <v>10000</v>
      </c>
      <c r="BS334" s="199">
        <v>10000</v>
      </c>
      <c r="BT334" s="199">
        <v>10000</v>
      </c>
      <c r="BU334" s="199">
        <v>10000</v>
      </c>
      <c r="BV334" s="199">
        <v>10000</v>
      </c>
      <c r="BW334" s="199">
        <v>10000</v>
      </c>
      <c r="BX334" s="199">
        <v>10000</v>
      </c>
      <c r="BY334" s="199">
        <v>10000</v>
      </c>
      <c r="BZ334" s="190"/>
      <c r="CA334" s="190">
        <f>SUM(BN334:BY334)</f>
        <v>120000</v>
      </c>
      <c r="CB334" s="211"/>
      <c r="CC334" s="199">
        <v>10000</v>
      </c>
      <c r="CD334" s="199">
        <v>10000</v>
      </c>
      <c r="CE334" s="199">
        <v>10000</v>
      </c>
      <c r="CF334" s="199">
        <v>10000</v>
      </c>
      <c r="CG334" s="199">
        <v>10000</v>
      </c>
      <c r="CH334" s="199">
        <v>10000</v>
      </c>
      <c r="CI334" s="199">
        <v>10000</v>
      </c>
      <c r="CJ334" s="199">
        <v>10000</v>
      </c>
      <c r="CK334" s="199">
        <v>10000</v>
      </c>
      <c r="CL334" s="199">
        <v>10000</v>
      </c>
      <c r="CM334" s="199">
        <v>10000</v>
      </c>
      <c r="CN334" s="199">
        <v>10000</v>
      </c>
      <c r="CO334" s="190"/>
      <c r="CP334" s="190">
        <f>SUM(CC334:CN334)</f>
        <v>120000</v>
      </c>
      <c r="CQ334" s="211"/>
      <c r="CR334" s="25"/>
      <c r="CS334" s="25"/>
    </row>
    <row r="335" spans="1:97" s="8" customFormat="1" ht="17.25" customHeight="1" x14ac:dyDescent="0.35">
      <c r="A335" s="8" t="s">
        <v>294</v>
      </c>
      <c r="C335" s="17">
        <v>24000</v>
      </c>
      <c r="D335" s="17">
        <v>24000</v>
      </c>
      <c r="F335" s="199">
        <v>2000</v>
      </c>
      <c r="G335" s="199">
        <v>2000</v>
      </c>
      <c r="H335" s="199">
        <v>2000</v>
      </c>
      <c r="I335" s="199">
        <v>2000</v>
      </c>
      <c r="J335" s="199">
        <v>2000</v>
      </c>
      <c r="K335" s="199">
        <v>2000</v>
      </c>
      <c r="L335" s="199">
        <v>2000</v>
      </c>
      <c r="M335" s="199">
        <v>2000</v>
      </c>
      <c r="N335" s="199">
        <v>2000</v>
      </c>
      <c r="O335" s="199">
        <v>2000</v>
      </c>
      <c r="P335" s="199">
        <v>2000</v>
      </c>
      <c r="Q335" s="199">
        <v>2000</v>
      </c>
      <c r="R335" s="190"/>
      <c r="S335" s="199">
        <f>SUM(F335:Q335)</f>
        <v>24000</v>
      </c>
      <c r="T335" s="190"/>
      <c r="U335" s="199">
        <v>2000</v>
      </c>
      <c r="V335" s="199">
        <v>2000</v>
      </c>
      <c r="W335" s="199">
        <v>2000</v>
      </c>
      <c r="X335" s="199">
        <v>2000</v>
      </c>
      <c r="Y335" s="199">
        <v>2000</v>
      </c>
      <c r="Z335" s="199">
        <v>2000</v>
      </c>
      <c r="AA335" s="199">
        <v>2000</v>
      </c>
      <c r="AB335" s="199">
        <v>2000</v>
      </c>
      <c r="AC335" s="199">
        <v>2000</v>
      </c>
      <c r="AD335" s="199">
        <v>2000</v>
      </c>
      <c r="AE335" s="199">
        <v>2000</v>
      </c>
      <c r="AF335" s="199">
        <v>2000</v>
      </c>
      <c r="AG335" s="190"/>
      <c r="AH335" s="190">
        <f>SUM(U335:AF335)</f>
        <v>24000</v>
      </c>
      <c r="AI335" s="211"/>
      <c r="AJ335" s="199">
        <v>2000</v>
      </c>
      <c r="AK335" s="199">
        <v>2000</v>
      </c>
      <c r="AL335" s="199">
        <v>2000</v>
      </c>
      <c r="AM335" s="199">
        <v>2000</v>
      </c>
      <c r="AN335" s="199">
        <v>2000</v>
      </c>
      <c r="AO335" s="199">
        <v>2000</v>
      </c>
      <c r="AP335" s="199">
        <v>2000</v>
      </c>
      <c r="AQ335" s="199">
        <v>2000</v>
      </c>
      <c r="AR335" s="199">
        <v>2000</v>
      </c>
      <c r="AS335" s="199">
        <v>2000</v>
      </c>
      <c r="AT335" s="199">
        <v>2000</v>
      </c>
      <c r="AU335" s="199">
        <v>2000</v>
      </c>
      <c r="AV335" s="190"/>
      <c r="AW335" s="190">
        <f>SUM(AJ335:AU335)</f>
        <v>24000</v>
      </c>
      <c r="AX335" s="211"/>
      <c r="AY335" s="199">
        <v>2000</v>
      </c>
      <c r="AZ335" s="199">
        <v>2000</v>
      </c>
      <c r="BA335" s="199">
        <v>2000</v>
      </c>
      <c r="BB335" s="199">
        <v>2000</v>
      </c>
      <c r="BC335" s="199">
        <v>2000</v>
      </c>
      <c r="BD335" s="199">
        <v>2000</v>
      </c>
      <c r="BE335" s="199">
        <v>2000</v>
      </c>
      <c r="BF335" s="199">
        <v>2000</v>
      </c>
      <c r="BG335" s="199">
        <v>2000</v>
      </c>
      <c r="BH335" s="199">
        <v>2000</v>
      </c>
      <c r="BI335" s="199">
        <v>2000</v>
      </c>
      <c r="BJ335" s="199">
        <v>2000</v>
      </c>
      <c r="BK335" s="190"/>
      <c r="BL335" s="190">
        <f>SUM(AY335:BJ335)</f>
        <v>24000</v>
      </c>
      <c r="BM335" s="211"/>
      <c r="BN335" s="199">
        <v>2000</v>
      </c>
      <c r="BO335" s="199">
        <v>2000</v>
      </c>
      <c r="BP335" s="199">
        <v>2000</v>
      </c>
      <c r="BQ335" s="199">
        <v>2000</v>
      </c>
      <c r="BR335" s="199">
        <v>2000</v>
      </c>
      <c r="BS335" s="199">
        <v>2000</v>
      </c>
      <c r="BT335" s="199">
        <v>2000</v>
      </c>
      <c r="BU335" s="199">
        <v>2000</v>
      </c>
      <c r="BV335" s="199">
        <v>2000</v>
      </c>
      <c r="BW335" s="199">
        <v>2000</v>
      </c>
      <c r="BX335" s="199">
        <v>2000</v>
      </c>
      <c r="BY335" s="199">
        <v>2000</v>
      </c>
      <c r="BZ335" s="190"/>
      <c r="CA335" s="190">
        <f>SUM(BN335:BY335)</f>
        <v>24000</v>
      </c>
      <c r="CB335" s="211"/>
      <c r="CC335" s="199">
        <v>2000</v>
      </c>
      <c r="CD335" s="199">
        <v>2000</v>
      </c>
      <c r="CE335" s="199">
        <v>2000</v>
      </c>
      <c r="CF335" s="199">
        <v>2000</v>
      </c>
      <c r="CG335" s="199">
        <v>2000</v>
      </c>
      <c r="CH335" s="199">
        <v>2000</v>
      </c>
      <c r="CI335" s="199">
        <v>2000</v>
      </c>
      <c r="CJ335" s="199">
        <v>2000</v>
      </c>
      <c r="CK335" s="199">
        <v>2000</v>
      </c>
      <c r="CL335" s="199">
        <v>2000</v>
      </c>
      <c r="CM335" s="199">
        <v>2000</v>
      </c>
      <c r="CN335" s="199">
        <v>2000</v>
      </c>
      <c r="CO335" s="190"/>
      <c r="CP335" s="190">
        <f>SUM(CC335:CN335)</f>
        <v>24000</v>
      </c>
      <c r="CQ335" s="211"/>
      <c r="CR335" s="25"/>
      <c r="CS335" s="25"/>
    </row>
    <row r="336" spans="1:97" s="8" customFormat="1" x14ac:dyDescent="0.35">
      <c r="A336" s="8" t="s">
        <v>214</v>
      </c>
      <c r="C336" s="17">
        <v>12000</v>
      </c>
      <c r="D336" s="17">
        <v>12000</v>
      </c>
      <c r="F336" s="199">
        <v>1000</v>
      </c>
      <c r="G336" s="199">
        <v>1000</v>
      </c>
      <c r="H336" s="199">
        <v>1000</v>
      </c>
      <c r="I336" s="199">
        <v>1000</v>
      </c>
      <c r="J336" s="199">
        <v>1000</v>
      </c>
      <c r="K336" s="199">
        <v>1000</v>
      </c>
      <c r="L336" s="199">
        <v>1000</v>
      </c>
      <c r="M336" s="199">
        <v>1000</v>
      </c>
      <c r="N336" s="199">
        <v>1000</v>
      </c>
      <c r="O336" s="199">
        <v>1000</v>
      </c>
      <c r="P336" s="199">
        <v>1000</v>
      </c>
      <c r="Q336" s="199">
        <v>1000</v>
      </c>
      <c r="R336" s="190"/>
      <c r="S336" s="199">
        <f>SUM(F336:Q336)</f>
        <v>12000</v>
      </c>
      <c r="T336" s="190"/>
      <c r="U336" s="199">
        <v>1000</v>
      </c>
      <c r="V336" s="199">
        <v>1000</v>
      </c>
      <c r="W336" s="199">
        <v>1000</v>
      </c>
      <c r="X336" s="199">
        <v>1000</v>
      </c>
      <c r="Y336" s="199">
        <v>1000</v>
      </c>
      <c r="Z336" s="199">
        <v>1000</v>
      </c>
      <c r="AA336" s="199">
        <v>1000</v>
      </c>
      <c r="AB336" s="199">
        <v>1000</v>
      </c>
      <c r="AC336" s="199">
        <v>1000</v>
      </c>
      <c r="AD336" s="199">
        <v>1000</v>
      </c>
      <c r="AE336" s="199">
        <v>1000</v>
      </c>
      <c r="AF336" s="199">
        <v>1000</v>
      </c>
      <c r="AG336" s="190"/>
      <c r="AH336" s="190">
        <f>SUM(U336:AF336)</f>
        <v>12000</v>
      </c>
      <c r="AI336" s="211"/>
      <c r="AJ336" s="199">
        <v>1000</v>
      </c>
      <c r="AK336" s="199">
        <v>1000</v>
      </c>
      <c r="AL336" s="199">
        <v>1000</v>
      </c>
      <c r="AM336" s="199">
        <v>1000</v>
      </c>
      <c r="AN336" s="199">
        <v>1000</v>
      </c>
      <c r="AO336" s="199">
        <v>1000</v>
      </c>
      <c r="AP336" s="199">
        <v>1000</v>
      </c>
      <c r="AQ336" s="199">
        <v>1000</v>
      </c>
      <c r="AR336" s="199">
        <v>1000</v>
      </c>
      <c r="AS336" s="199">
        <v>1000</v>
      </c>
      <c r="AT336" s="199">
        <v>1000</v>
      </c>
      <c r="AU336" s="199">
        <v>1000</v>
      </c>
      <c r="AV336" s="190"/>
      <c r="AW336" s="190">
        <f>SUM(AJ336:AU336)</f>
        <v>12000</v>
      </c>
      <c r="AX336" s="211"/>
      <c r="AY336" s="199">
        <v>1000</v>
      </c>
      <c r="AZ336" s="199">
        <v>1000</v>
      </c>
      <c r="BA336" s="199">
        <v>1000</v>
      </c>
      <c r="BB336" s="199">
        <v>1000</v>
      </c>
      <c r="BC336" s="199">
        <v>1000</v>
      </c>
      <c r="BD336" s="199">
        <v>1000</v>
      </c>
      <c r="BE336" s="199">
        <v>1000</v>
      </c>
      <c r="BF336" s="199">
        <v>1000</v>
      </c>
      <c r="BG336" s="199">
        <v>1000</v>
      </c>
      <c r="BH336" s="199">
        <v>1000</v>
      </c>
      <c r="BI336" s="199">
        <v>1000</v>
      </c>
      <c r="BJ336" s="199">
        <v>1000</v>
      </c>
      <c r="BK336" s="190"/>
      <c r="BL336" s="190">
        <f>SUM(AY336:BJ336)</f>
        <v>12000</v>
      </c>
      <c r="BM336" s="211"/>
      <c r="BN336" s="199">
        <v>1000</v>
      </c>
      <c r="BO336" s="199">
        <v>1000</v>
      </c>
      <c r="BP336" s="199">
        <v>1000</v>
      </c>
      <c r="BQ336" s="199">
        <v>1000</v>
      </c>
      <c r="BR336" s="199">
        <v>1000</v>
      </c>
      <c r="BS336" s="199">
        <v>1000</v>
      </c>
      <c r="BT336" s="199">
        <v>1000</v>
      </c>
      <c r="BU336" s="199">
        <v>1000</v>
      </c>
      <c r="BV336" s="199">
        <v>1000</v>
      </c>
      <c r="BW336" s="199">
        <v>1000</v>
      </c>
      <c r="BX336" s="199">
        <v>1000</v>
      </c>
      <c r="BY336" s="199">
        <v>1000</v>
      </c>
      <c r="BZ336" s="190"/>
      <c r="CA336" s="190">
        <f>SUM(BN336:BY336)</f>
        <v>12000</v>
      </c>
      <c r="CB336" s="211"/>
      <c r="CC336" s="199">
        <v>1000</v>
      </c>
      <c r="CD336" s="199">
        <v>1000</v>
      </c>
      <c r="CE336" s="199">
        <v>1000</v>
      </c>
      <c r="CF336" s="199">
        <v>1000</v>
      </c>
      <c r="CG336" s="199">
        <v>1000</v>
      </c>
      <c r="CH336" s="199">
        <v>1000</v>
      </c>
      <c r="CI336" s="199">
        <v>1000</v>
      </c>
      <c r="CJ336" s="199">
        <v>1000</v>
      </c>
      <c r="CK336" s="199">
        <v>1000</v>
      </c>
      <c r="CL336" s="199">
        <v>1000</v>
      </c>
      <c r="CM336" s="199">
        <v>1000</v>
      </c>
      <c r="CN336" s="199">
        <v>1000</v>
      </c>
      <c r="CO336" s="190"/>
      <c r="CP336" s="190">
        <f>SUM(CC336:CN336)</f>
        <v>12000</v>
      </c>
      <c r="CQ336" s="211"/>
      <c r="CR336" s="25"/>
      <c r="CS336" s="25"/>
    </row>
    <row r="337" spans="1:97" s="8" customFormat="1" x14ac:dyDescent="0.35">
      <c r="A337" s="134" t="s">
        <v>295</v>
      </c>
      <c r="C337" s="17">
        <v>6000</v>
      </c>
      <c r="D337" s="17">
        <v>6000</v>
      </c>
      <c r="F337" s="190">
        <v>500</v>
      </c>
      <c r="G337" s="190">
        <v>500</v>
      </c>
      <c r="H337" s="190">
        <v>500</v>
      </c>
      <c r="I337" s="190">
        <v>500</v>
      </c>
      <c r="J337" s="190">
        <v>500</v>
      </c>
      <c r="K337" s="190">
        <v>500</v>
      </c>
      <c r="L337" s="190">
        <v>500</v>
      </c>
      <c r="M337" s="190">
        <v>500</v>
      </c>
      <c r="N337" s="190">
        <v>500</v>
      </c>
      <c r="O337" s="190">
        <v>500</v>
      </c>
      <c r="P337" s="190">
        <v>500</v>
      </c>
      <c r="Q337" s="190">
        <v>500</v>
      </c>
      <c r="R337" s="190"/>
      <c r="S337" s="190">
        <f>SUM(F337:R337)</f>
        <v>6000</v>
      </c>
      <c r="T337" s="190"/>
      <c r="U337" s="190">
        <v>500</v>
      </c>
      <c r="V337" s="190">
        <v>500</v>
      </c>
      <c r="W337" s="190">
        <v>500</v>
      </c>
      <c r="X337" s="190">
        <v>500</v>
      </c>
      <c r="Y337" s="190">
        <v>500</v>
      </c>
      <c r="Z337" s="190">
        <v>500</v>
      </c>
      <c r="AA337" s="190">
        <v>500</v>
      </c>
      <c r="AB337" s="190">
        <v>500</v>
      </c>
      <c r="AC337" s="190">
        <v>500</v>
      </c>
      <c r="AD337" s="190">
        <v>500</v>
      </c>
      <c r="AE337" s="190">
        <v>500</v>
      </c>
      <c r="AF337" s="190">
        <v>500</v>
      </c>
      <c r="AG337" s="190"/>
      <c r="AH337" s="190">
        <f>SUM(U337:AG337)</f>
        <v>6000</v>
      </c>
      <c r="AI337" s="211"/>
      <c r="AJ337" s="190">
        <v>500</v>
      </c>
      <c r="AK337" s="190">
        <v>500</v>
      </c>
      <c r="AL337" s="190">
        <v>500</v>
      </c>
      <c r="AM337" s="190">
        <v>500</v>
      </c>
      <c r="AN337" s="190">
        <v>500</v>
      </c>
      <c r="AO337" s="190">
        <v>500</v>
      </c>
      <c r="AP337" s="190">
        <v>500</v>
      </c>
      <c r="AQ337" s="190">
        <v>500</v>
      </c>
      <c r="AR337" s="190">
        <v>500</v>
      </c>
      <c r="AS337" s="190">
        <v>500</v>
      </c>
      <c r="AT337" s="190">
        <v>500</v>
      </c>
      <c r="AU337" s="190">
        <v>500</v>
      </c>
      <c r="AV337" s="190"/>
      <c r="AW337" s="190">
        <f>SUM(AJ337:AV337)</f>
        <v>6000</v>
      </c>
      <c r="AX337" s="211"/>
      <c r="AY337" s="190">
        <v>500</v>
      </c>
      <c r="AZ337" s="190">
        <v>500</v>
      </c>
      <c r="BA337" s="190">
        <v>500</v>
      </c>
      <c r="BB337" s="190">
        <v>500</v>
      </c>
      <c r="BC337" s="190">
        <v>500</v>
      </c>
      <c r="BD337" s="190">
        <v>500</v>
      </c>
      <c r="BE337" s="190">
        <v>500</v>
      </c>
      <c r="BF337" s="190">
        <v>500</v>
      </c>
      <c r="BG337" s="190">
        <v>500</v>
      </c>
      <c r="BH337" s="190">
        <v>500</v>
      </c>
      <c r="BI337" s="190">
        <v>500</v>
      </c>
      <c r="BJ337" s="190">
        <v>500</v>
      </c>
      <c r="BK337" s="190"/>
      <c r="BL337" s="190">
        <f>SUM(AY337:BK337)</f>
        <v>6000</v>
      </c>
      <c r="BM337" s="211"/>
      <c r="BN337" s="190">
        <v>500</v>
      </c>
      <c r="BO337" s="190">
        <v>500</v>
      </c>
      <c r="BP337" s="190">
        <v>500</v>
      </c>
      <c r="BQ337" s="190">
        <v>500</v>
      </c>
      <c r="BR337" s="190">
        <v>500</v>
      </c>
      <c r="BS337" s="190">
        <v>500</v>
      </c>
      <c r="BT337" s="190">
        <v>500</v>
      </c>
      <c r="BU337" s="190">
        <v>500</v>
      </c>
      <c r="BV337" s="190">
        <v>500</v>
      </c>
      <c r="BW337" s="190">
        <v>500</v>
      </c>
      <c r="BX337" s="190">
        <v>500</v>
      </c>
      <c r="BY337" s="190">
        <v>500</v>
      </c>
      <c r="BZ337" s="190"/>
      <c r="CA337" s="190">
        <f>SUM(BN337:BZ337)</f>
        <v>6000</v>
      </c>
      <c r="CB337" s="211"/>
      <c r="CC337" s="190">
        <v>500</v>
      </c>
      <c r="CD337" s="190">
        <v>500</v>
      </c>
      <c r="CE337" s="190">
        <v>500</v>
      </c>
      <c r="CF337" s="190">
        <v>500</v>
      </c>
      <c r="CG337" s="190">
        <v>500</v>
      </c>
      <c r="CH337" s="190">
        <v>500</v>
      </c>
      <c r="CI337" s="190">
        <v>500</v>
      </c>
      <c r="CJ337" s="190">
        <v>500</v>
      </c>
      <c r="CK337" s="190">
        <v>500</v>
      </c>
      <c r="CL337" s="190">
        <v>500</v>
      </c>
      <c r="CM337" s="190">
        <v>500</v>
      </c>
      <c r="CN337" s="190">
        <v>500</v>
      </c>
      <c r="CO337" s="190"/>
      <c r="CP337" s="190">
        <f>SUM(CC337:CO337)</f>
        <v>6000</v>
      </c>
      <c r="CQ337" s="211"/>
      <c r="CR337" s="25"/>
      <c r="CS337" s="25"/>
    </row>
    <row r="338" spans="1:97" s="8" customFormat="1" x14ac:dyDescent="0.35">
      <c r="A338" s="134" t="s">
        <v>311</v>
      </c>
      <c r="C338" s="17"/>
      <c r="D338" s="17"/>
      <c r="F338" s="190"/>
      <c r="G338" s="190"/>
      <c r="H338" s="190"/>
      <c r="I338" s="190"/>
      <c r="J338" s="190"/>
      <c r="K338" s="190"/>
      <c r="L338" s="190">
        <v>-1000</v>
      </c>
      <c r="M338" s="190">
        <v>-1000</v>
      </c>
      <c r="N338" s="190">
        <v>-1000</v>
      </c>
      <c r="O338" s="190">
        <v>-1000</v>
      </c>
      <c r="P338" s="190">
        <v>-1000</v>
      </c>
      <c r="Q338" s="190">
        <v>-1000</v>
      </c>
      <c r="R338" s="190"/>
      <c r="S338" s="190">
        <f>SUM(F338:R338)</f>
        <v>-6000</v>
      </c>
      <c r="T338" s="190"/>
      <c r="U338" s="190">
        <v>-1000</v>
      </c>
      <c r="V338" s="190">
        <v>-1000</v>
      </c>
      <c r="W338" s="190">
        <v>-1000</v>
      </c>
      <c r="X338" s="190">
        <v>-1000</v>
      </c>
      <c r="Y338" s="190">
        <v>-1000</v>
      </c>
      <c r="Z338" s="190">
        <v>-1000</v>
      </c>
      <c r="AA338" s="190">
        <v>-1000</v>
      </c>
      <c r="AB338" s="190">
        <v>-1000</v>
      </c>
      <c r="AC338" s="190">
        <v>-1000</v>
      </c>
      <c r="AD338" s="190">
        <v>-1000</v>
      </c>
      <c r="AE338" s="190">
        <v>-1000</v>
      </c>
      <c r="AF338" s="190">
        <v>-1000</v>
      </c>
      <c r="AG338" s="190"/>
      <c r="AH338" s="190">
        <f>SUM(U338:AG338)</f>
        <v>-12000</v>
      </c>
      <c r="AI338" s="211"/>
      <c r="AJ338" s="190">
        <v>-1000</v>
      </c>
      <c r="AK338" s="190">
        <v>-1000</v>
      </c>
      <c r="AL338" s="190">
        <v>-1000</v>
      </c>
      <c r="AM338" s="190">
        <v>-1000</v>
      </c>
      <c r="AN338" s="190">
        <v>-1000</v>
      </c>
      <c r="AO338" s="190">
        <v>-1000</v>
      </c>
      <c r="AP338" s="190">
        <v>-1000</v>
      </c>
      <c r="AQ338" s="190">
        <v>-1000</v>
      </c>
      <c r="AR338" s="190">
        <v>-1000</v>
      </c>
      <c r="AS338" s="190">
        <v>-1000</v>
      </c>
      <c r="AT338" s="190">
        <v>-1000</v>
      </c>
      <c r="AU338" s="190">
        <v>-1000</v>
      </c>
      <c r="AV338" s="190"/>
      <c r="AW338" s="190">
        <f>SUM(AJ338:AV338)</f>
        <v>-12000</v>
      </c>
      <c r="AX338" s="211"/>
      <c r="AY338" s="190">
        <v>-1000</v>
      </c>
      <c r="AZ338" s="190">
        <v>-1000</v>
      </c>
      <c r="BA338" s="190">
        <v>-1000</v>
      </c>
      <c r="BB338" s="190">
        <v>-1000</v>
      </c>
      <c r="BC338" s="190">
        <v>-1000</v>
      </c>
      <c r="BD338" s="190">
        <v>-1000</v>
      </c>
      <c r="BE338" s="190">
        <v>-1000</v>
      </c>
      <c r="BF338" s="190">
        <v>-1000</v>
      </c>
      <c r="BG338" s="190">
        <v>-1000</v>
      </c>
      <c r="BH338" s="190">
        <v>-1000</v>
      </c>
      <c r="BI338" s="190">
        <v>-1000</v>
      </c>
      <c r="BJ338" s="190">
        <v>-1000</v>
      </c>
      <c r="BK338" s="190"/>
      <c r="BL338" s="190">
        <f>SUM(AY338:BK338)</f>
        <v>-12000</v>
      </c>
      <c r="BM338" s="211"/>
      <c r="BN338" s="190">
        <v>-1000</v>
      </c>
      <c r="BO338" s="190">
        <v>-1000</v>
      </c>
      <c r="BP338" s="190">
        <v>-1000</v>
      </c>
      <c r="BQ338" s="190">
        <v>-1000</v>
      </c>
      <c r="BR338" s="190">
        <v>-1000</v>
      </c>
      <c r="BS338" s="190">
        <v>-1000</v>
      </c>
      <c r="BT338" s="190">
        <v>-1000</v>
      </c>
      <c r="BU338" s="190">
        <v>-1000</v>
      </c>
      <c r="BV338" s="190">
        <v>-1000</v>
      </c>
      <c r="BW338" s="190">
        <v>-1000</v>
      </c>
      <c r="BX338" s="190">
        <v>-1000</v>
      </c>
      <c r="BY338" s="190">
        <v>-1000</v>
      </c>
      <c r="BZ338" s="190"/>
      <c r="CA338" s="190">
        <f>SUM(BN338:BZ338)</f>
        <v>-12000</v>
      </c>
      <c r="CB338" s="211"/>
      <c r="CC338" s="190">
        <v>-1000</v>
      </c>
      <c r="CD338" s="190">
        <v>-1000</v>
      </c>
      <c r="CE338" s="190">
        <v>-1000</v>
      </c>
      <c r="CF338" s="190">
        <v>-1000</v>
      </c>
      <c r="CG338" s="190">
        <v>-1000</v>
      </c>
      <c r="CH338" s="190">
        <v>-1000</v>
      </c>
      <c r="CI338" s="190">
        <v>-1000</v>
      </c>
      <c r="CJ338" s="190">
        <v>-1000</v>
      </c>
      <c r="CK338" s="190">
        <v>-1000</v>
      </c>
      <c r="CL338" s="190">
        <v>-1000</v>
      </c>
      <c r="CM338" s="190">
        <v>-1000</v>
      </c>
      <c r="CN338" s="190">
        <v>-1000</v>
      </c>
      <c r="CO338" s="190"/>
      <c r="CP338" s="190">
        <f>SUM(CC338:CO338)</f>
        <v>-12000</v>
      </c>
      <c r="CQ338" s="211"/>
      <c r="CR338" s="25"/>
      <c r="CS338" s="25"/>
    </row>
    <row r="339" spans="1:97" s="11" customFormat="1" x14ac:dyDescent="0.35">
      <c r="C339" s="120"/>
      <c r="D339" s="120"/>
      <c r="F339" s="162"/>
      <c r="G339" s="162"/>
      <c r="H339" s="162"/>
      <c r="I339" s="162"/>
      <c r="J339" s="162"/>
      <c r="K339" s="162"/>
      <c r="L339" s="162"/>
      <c r="M339" s="162"/>
      <c r="N339" s="162"/>
      <c r="O339" s="162"/>
      <c r="P339" s="162"/>
      <c r="Q339" s="162"/>
      <c r="R339" s="162"/>
      <c r="S339" s="162"/>
      <c r="T339" s="162"/>
      <c r="U339" s="162"/>
      <c r="V339" s="162"/>
      <c r="W339" s="162"/>
      <c r="X339" s="162"/>
      <c r="Y339" s="162"/>
      <c r="Z339" s="162"/>
      <c r="AA339" s="162"/>
      <c r="AB339" s="162"/>
      <c r="AC339" s="162"/>
      <c r="AD339" s="162"/>
      <c r="AE339" s="162"/>
      <c r="AF339" s="162"/>
      <c r="AG339" s="162"/>
      <c r="AH339" s="162"/>
      <c r="AI339" s="120"/>
      <c r="AJ339" s="162"/>
      <c r="AK339" s="162"/>
      <c r="AL339" s="162"/>
      <c r="AM339" s="162"/>
      <c r="AN339" s="162"/>
      <c r="AO339" s="162"/>
      <c r="AP339" s="162"/>
      <c r="AQ339" s="162"/>
      <c r="AR339" s="162"/>
      <c r="AS339" s="162"/>
      <c r="AT339" s="162"/>
      <c r="AU339" s="162"/>
      <c r="AV339" s="162"/>
      <c r="AW339" s="162"/>
      <c r="AX339" s="120"/>
      <c r="AY339" s="162"/>
      <c r="AZ339" s="162"/>
      <c r="BA339" s="162"/>
      <c r="BB339" s="162"/>
      <c r="BC339" s="162"/>
      <c r="BD339" s="162"/>
      <c r="BE339" s="162"/>
      <c r="BF339" s="162"/>
      <c r="BG339" s="162"/>
      <c r="BH339" s="162"/>
      <c r="BI339" s="162"/>
      <c r="BJ339" s="162"/>
      <c r="BK339" s="162"/>
      <c r="BL339" s="162"/>
      <c r="BM339" s="120"/>
      <c r="BN339" s="162"/>
      <c r="BO339" s="162"/>
      <c r="BP339" s="162"/>
      <c r="BQ339" s="162"/>
      <c r="BR339" s="162"/>
      <c r="BS339" s="162"/>
      <c r="BT339" s="162"/>
      <c r="BU339" s="162"/>
      <c r="BV339" s="162"/>
      <c r="BW339" s="162"/>
      <c r="BX339" s="162"/>
      <c r="BY339" s="162"/>
      <c r="BZ339" s="162"/>
      <c r="CA339" s="162"/>
      <c r="CB339" s="120"/>
      <c r="CC339" s="162"/>
      <c r="CD339" s="162"/>
      <c r="CE339" s="162"/>
      <c r="CF339" s="162"/>
      <c r="CG339" s="162"/>
      <c r="CH339" s="162"/>
      <c r="CI339" s="162"/>
      <c r="CJ339" s="162"/>
      <c r="CK339" s="162"/>
      <c r="CL339" s="162"/>
      <c r="CM339" s="162"/>
      <c r="CN339" s="162"/>
      <c r="CO339" s="162"/>
      <c r="CP339" s="162"/>
      <c r="CQ339" s="120"/>
    </row>
    <row r="340" spans="1:97" s="20" customFormat="1" x14ac:dyDescent="0.35">
      <c r="A340" s="8" t="s">
        <v>188</v>
      </c>
      <c r="C340" s="74">
        <f>SUM(C334:C339)</f>
        <v>162000</v>
      </c>
      <c r="D340" s="74">
        <f>SUM(D334:D339)</f>
        <v>162000</v>
      </c>
      <c r="F340" s="174">
        <f t="shared" ref="F340:Q340" si="1973">SUM(F334:F339)</f>
        <v>13500</v>
      </c>
      <c r="G340" s="174">
        <f t="shared" si="1973"/>
        <v>13500</v>
      </c>
      <c r="H340" s="174">
        <f t="shared" si="1973"/>
        <v>13500</v>
      </c>
      <c r="I340" s="174">
        <f t="shared" si="1973"/>
        <v>13500</v>
      </c>
      <c r="J340" s="174">
        <f t="shared" si="1973"/>
        <v>13500</v>
      </c>
      <c r="K340" s="174">
        <f t="shared" si="1973"/>
        <v>13500</v>
      </c>
      <c r="L340" s="174">
        <f t="shared" si="1973"/>
        <v>12500</v>
      </c>
      <c r="M340" s="174">
        <f t="shared" si="1973"/>
        <v>12500</v>
      </c>
      <c r="N340" s="174">
        <f t="shared" si="1973"/>
        <v>12500</v>
      </c>
      <c r="O340" s="174">
        <f t="shared" si="1973"/>
        <v>12500</v>
      </c>
      <c r="P340" s="174">
        <f t="shared" si="1973"/>
        <v>12500</v>
      </c>
      <c r="Q340" s="174">
        <f t="shared" si="1973"/>
        <v>12500</v>
      </c>
      <c r="R340" s="174"/>
      <c r="S340" s="174">
        <f>SUM(S334:S339)</f>
        <v>156000</v>
      </c>
      <c r="T340" s="174"/>
      <c r="U340" s="174">
        <f t="shared" ref="U340:AF340" si="1974">SUM(U334:U339)</f>
        <v>12500</v>
      </c>
      <c r="V340" s="174">
        <f t="shared" si="1974"/>
        <v>12500</v>
      </c>
      <c r="W340" s="174">
        <f t="shared" si="1974"/>
        <v>12500</v>
      </c>
      <c r="X340" s="174">
        <f t="shared" si="1974"/>
        <v>12500</v>
      </c>
      <c r="Y340" s="174">
        <f t="shared" si="1974"/>
        <v>12500</v>
      </c>
      <c r="Z340" s="174">
        <f t="shared" si="1974"/>
        <v>12500</v>
      </c>
      <c r="AA340" s="174">
        <f t="shared" si="1974"/>
        <v>12500</v>
      </c>
      <c r="AB340" s="174">
        <f t="shared" si="1974"/>
        <v>12500</v>
      </c>
      <c r="AC340" s="174">
        <f t="shared" si="1974"/>
        <v>12500</v>
      </c>
      <c r="AD340" s="174">
        <f t="shared" si="1974"/>
        <v>12500</v>
      </c>
      <c r="AE340" s="174">
        <f t="shared" si="1974"/>
        <v>12500</v>
      </c>
      <c r="AF340" s="174">
        <f t="shared" si="1974"/>
        <v>12500</v>
      </c>
      <c r="AG340" s="174"/>
      <c r="AH340" s="174">
        <f>SUM(AH334:AH339)</f>
        <v>150000</v>
      </c>
      <c r="AI340" s="74"/>
      <c r="AJ340" s="174">
        <f t="shared" ref="AJ340:AU340" si="1975">SUM(AJ334:AJ339)</f>
        <v>12500</v>
      </c>
      <c r="AK340" s="174">
        <f t="shared" si="1975"/>
        <v>12500</v>
      </c>
      <c r="AL340" s="174">
        <f t="shared" si="1975"/>
        <v>12500</v>
      </c>
      <c r="AM340" s="174">
        <f t="shared" si="1975"/>
        <v>12500</v>
      </c>
      <c r="AN340" s="174">
        <f t="shared" si="1975"/>
        <v>12500</v>
      </c>
      <c r="AO340" s="174">
        <f t="shared" si="1975"/>
        <v>12500</v>
      </c>
      <c r="AP340" s="174">
        <f t="shared" si="1975"/>
        <v>12500</v>
      </c>
      <c r="AQ340" s="174">
        <f t="shared" si="1975"/>
        <v>12500</v>
      </c>
      <c r="AR340" s="174">
        <f t="shared" si="1975"/>
        <v>12500</v>
      </c>
      <c r="AS340" s="174">
        <f t="shared" si="1975"/>
        <v>12500</v>
      </c>
      <c r="AT340" s="174">
        <f t="shared" si="1975"/>
        <v>12500</v>
      </c>
      <c r="AU340" s="174">
        <f t="shared" si="1975"/>
        <v>12500</v>
      </c>
      <c r="AV340" s="174"/>
      <c r="AW340" s="174">
        <f>SUM(AW334:AW339)</f>
        <v>150000</v>
      </c>
      <c r="AX340" s="74"/>
      <c r="AY340" s="174">
        <f t="shared" ref="AY340:BJ340" si="1976">SUM(AY334:AY339)</f>
        <v>12500</v>
      </c>
      <c r="AZ340" s="174">
        <f t="shared" si="1976"/>
        <v>12500</v>
      </c>
      <c r="BA340" s="174">
        <f t="shared" si="1976"/>
        <v>12500</v>
      </c>
      <c r="BB340" s="174">
        <f t="shared" si="1976"/>
        <v>12500</v>
      </c>
      <c r="BC340" s="174">
        <f t="shared" si="1976"/>
        <v>12500</v>
      </c>
      <c r="BD340" s="174">
        <f t="shared" si="1976"/>
        <v>12500</v>
      </c>
      <c r="BE340" s="174">
        <f t="shared" si="1976"/>
        <v>12500</v>
      </c>
      <c r="BF340" s="174">
        <f t="shared" si="1976"/>
        <v>12500</v>
      </c>
      <c r="BG340" s="174">
        <f t="shared" si="1976"/>
        <v>12500</v>
      </c>
      <c r="BH340" s="174">
        <f t="shared" si="1976"/>
        <v>12500</v>
      </c>
      <c r="BI340" s="174">
        <f t="shared" si="1976"/>
        <v>12500</v>
      </c>
      <c r="BJ340" s="174">
        <f t="shared" si="1976"/>
        <v>12500</v>
      </c>
      <c r="BK340" s="174"/>
      <c r="BL340" s="174">
        <f>SUM(BL334:BL339)</f>
        <v>150000</v>
      </c>
      <c r="BM340" s="74"/>
      <c r="BN340" s="174">
        <f t="shared" ref="BN340:BY340" si="1977">SUM(BN334:BN339)</f>
        <v>12500</v>
      </c>
      <c r="BO340" s="174">
        <f t="shared" si="1977"/>
        <v>12500</v>
      </c>
      <c r="BP340" s="174">
        <f t="shared" si="1977"/>
        <v>12500</v>
      </c>
      <c r="BQ340" s="174">
        <f t="shared" si="1977"/>
        <v>12500</v>
      </c>
      <c r="BR340" s="174">
        <f t="shared" si="1977"/>
        <v>12500</v>
      </c>
      <c r="BS340" s="174">
        <f t="shared" si="1977"/>
        <v>12500</v>
      </c>
      <c r="BT340" s="174">
        <f t="shared" si="1977"/>
        <v>12500</v>
      </c>
      <c r="BU340" s="174">
        <f t="shared" si="1977"/>
        <v>12500</v>
      </c>
      <c r="BV340" s="174">
        <f t="shared" si="1977"/>
        <v>12500</v>
      </c>
      <c r="BW340" s="174">
        <f t="shared" si="1977"/>
        <v>12500</v>
      </c>
      <c r="BX340" s="174">
        <f t="shared" si="1977"/>
        <v>12500</v>
      </c>
      <c r="BY340" s="174">
        <f t="shared" si="1977"/>
        <v>12500</v>
      </c>
      <c r="BZ340" s="174"/>
      <c r="CA340" s="174">
        <f>SUM(CA334:CA339)</f>
        <v>150000</v>
      </c>
      <c r="CB340" s="74"/>
      <c r="CC340" s="174">
        <f t="shared" ref="CC340:CN340" si="1978">SUM(CC334:CC339)</f>
        <v>12500</v>
      </c>
      <c r="CD340" s="174">
        <f t="shared" si="1978"/>
        <v>12500</v>
      </c>
      <c r="CE340" s="174">
        <f t="shared" si="1978"/>
        <v>12500</v>
      </c>
      <c r="CF340" s="174">
        <f t="shared" si="1978"/>
        <v>12500</v>
      </c>
      <c r="CG340" s="174">
        <f t="shared" si="1978"/>
        <v>12500</v>
      </c>
      <c r="CH340" s="174">
        <f t="shared" si="1978"/>
        <v>12500</v>
      </c>
      <c r="CI340" s="174">
        <f t="shared" si="1978"/>
        <v>12500</v>
      </c>
      <c r="CJ340" s="174">
        <f t="shared" si="1978"/>
        <v>12500</v>
      </c>
      <c r="CK340" s="174">
        <f t="shared" si="1978"/>
        <v>12500</v>
      </c>
      <c r="CL340" s="174">
        <f t="shared" si="1978"/>
        <v>12500</v>
      </c>
      <c r="CM340" s="174">
        <f t="shared" si="1978"/>
        <v>12500</v>
      </c>
      <c r="CN340" s="174">
        <f t="shared" si="1978"/>
        <v>12500</v>
      </c>
      <c r="CO340" s="174"/>
      <c r="CP340" s="174">
        <f>SUM(CP334:CP339)</f>
        <v>150000</v>
      </c>
      <c r="CQ340" s="74"/>
    </row>
    <row r="341" spans="1:97" s="20" customFormat="1" x14ac:dyDescent="0.35">
      <c r="C341" s="74"/>
      <c r="D341" s="74"/>
      <c r="F341" s="174"/>
      <c r="G341" s="174"/>
      <c r="H341" s="174"/>
      <c r="I341" s="174"/>
      <c r="J341" s="174"/>
      <c r="K341" s="174"/>
      <c r="L341" s="174"/>
      <c r="M341" s="174"/>
      <c r="N341" s="174"/>
      <c r="O341" s="174"/>
      <c r="P341" s="174"/>
      <c r="Q341" s="174"/>
      <c r="R341" s="174"/>
      <c r="S341" s="174"/>
      <c r="T341" s="174"/>
      <c r="U341" s="174"/>
      <c r="V341" s="174"/>
      <c r="W341" s="174"/>
      <c r="X341" s="174"/>
      <c r="Y341" s="174"/>
      <c r="Z341" s="174"/>
      <c r="AA341" s="174"/>
      <c r="AB341" s="174"/>
      <c r="AC341" s="174"/>
      <c r="AD341" s="174"/>
      <c r="AE341" s="174"/>
      <c r="AF341" s="174"/>
      <c r="AG341" s="174"/>
      <c r="AH341" s="174"/>
      <c r="AI341" s="74"/>
      <c r="AJ341" s="174"/>
      <c r="AK341" s="174"/>
      <c r="AL341" s="174"/>
      <c r="AM341" s="174"/>
      <c r="AN341" s="174"/>
      <c r="AO341" s="174"/>
      <c r="AP341" s="174"/>
      <c r="AQ341" s="174"/>
      <c r="AR341" s="174"/>
      <c r="AS341" s="174"/>
      <c r="AT341" s="174"/>
      <c r="AU341" s="174"/>
      <c r="AV341" s="174"/>
      <c r="AW341" s="174"/>
      <c r="AX341" s="74"/>
      <c r="AY341" s="174"/>
      <c r="AZ341" s="174"/>
      <c r="BA341" s="174"/>
      <c r="BB341" s="174"/>
      <c r="BC341" s="174"/>
      <c r="BD341" s="174"/>
      <c r="BE341" s="174"/>
      <c r="BF341" s="174"/>
      <c r="BG341" s="174"/>
      <c r="BH341" s="174"/>
      <c r="BI341" s="174"/>
      <c r="BJ341" s="174"/>
      <c r="BK341" s="174"/>
      <c r="BL341" s="174"/>
      <c r="BM341" s="74"/>
      <c r="BN341" s="174"/>
      <c r="BO341" s="174"/>
      <c r="BP341" s="174"/>
      <c r="BQ341" s="174"/>
      <c r="BR341" s="174"/>
      <c r="BS341" s="174"/>
      <c r="BT341" s="174"/>
      <c r="BU341" s="174"/>
      <c r="BV341" s="174"/>
      <c r="BW341" s="174"/>
      <c r="BX341" s="174"/>
      <c r="BY341" s="174"/>
      <c r="BZ341" s="174"/>
      <c r="CA341" s="174"/>
      <c r="CB341" s="74"/>
      <c r="CC341" s="174"/>
      <c r="CD341" s="174"/>
      <c r="CE341" s="174"/>
      <c r="CF341" s="174"/>
      <c r="CG341" s="174"/>
      <c r="CH341" s="174"/>
      <c r="CI341" s="174"/>
      <c r="CJ341" s="174"/>
      <c r="CK341" s="174"/>
      <c r="CL341" s="174"/>
      <c r="CM341" s="174"/>
      <c r="CN341" s="174"/>
      <c r="CO341" s="174"/>
      <c r="CP341" s="174"/>
      <c r="CQ341" s="74"/>
    </row>
    <row r="342" spans="1:97" s="15" customFormat="1" thickBot="1" x14ac:dyDescent="0.35">
      <c r="A342" s="15" t="s">
        <v>213</v>
      </c>
      <c r="C342" s="79">
        <f>C340</f>
        <v>162000</v>
      </c>
      <c r="D342" s="79">
        <f>D340</f>
        <v>162000</v>
      </c>
      <c r="F342" s="171">
        <f>F340</f>
        <v>13500</v>
      </c>
      <c r="G342" s="171">
        <f t="shared" ref="G342:Q342" si="1979">G340</f>
        <v>13500</v>
      </c>
      <c r="H342" s="171">
        <f t="shared" si="1979"/>
        <v>13500</v>
      </c>
      <c r="I342" s="171">
        <f t="shared" si="1979"/>
        <v>13500</v>
      </c>
      <c r="J342" s="171">
        <f t="shared" si="1979"/>
        <v>13500</v>
      </c>
      <c r="K342" s="171">
        <f t="shared" si="1979"/>
        <v>13500</v>
      </c>
      <c r="L342" s="171">
        <f t="shared" si="1979"/>
        <v>12500</v>
      </c>
      <c r="M342" s="171">
        <f t="shared" si="1979"/>
        <v>12500</v>
      </c>
      <c r="N342" s="171">
        <f t="shared" si="1979"/>
        <v>12500</v>
      </c>
      <c r="O342" s="171">
        <f t="shared" si="1979"/>
        <v>12500</v>
      </c>
      <c r="P342" s="171">
        <f t="shared" si="1979"/>
        <v>12500</v>
      </c>
      <c r="Q342" s="171">
        <f t="shared" si="1979"/>
        <v>12500</v>
      </c>
      <c r="R342" s="171"/>
      <c r="S342" s="171">
        <f t="shared" ref="S342" si="1980">S340</f>
        <v>156000</v>
      </c>
      <c r="T342" s="171"/>
      <c r="U342" s="171">
        <f>U340</f>
        <v>12500</v>
      </c>
      <c r="V342" s="171">
        <f t="shared" ref="V342:AF342" si="1981">V340</f>
        <v>12500</v>
      </c>
      <c r="W342" s="171">
        <f t="shared" si="1981"/>
        <v>12500</v>
      </c>
      <c r="X342" s="171">
        <f t="shared" si="1981"/>
        <v>12500</v>
      </c>
      <c r="Y342" s="171">
        <f t="shared" si="1981"/>
        <v>12500</v>
      </c>
      <c r="Z342" s="171">
        <f t="shared" si="1981"/>
        <v>12500</v>
      </c>
      <c r="AA342" s="171">
        <f t="shared" si="1981"/>
        <v>12500</v>
      </c>
      <c r="AB342" s="171">
        <f t="shared" si="1981"/>
        <v>12500</v>
      </c>
      <c r="AC342" s="171">
        <f t="shared" si="1981"/>
        <v>12500</v>
      </c>
      <c r="AD342" s="171">
        <f t="shared" si="1981"/>
        <v>12500</v>
      </c>
      <c r="AE342" s="171">
        <f t="shared" si="1981"/>
        <v>12500</v>
      </c>
      <c r="AF342" s="171">
        <f t="shared" si="1981"/>
        <v>12500</v>
      </c>
      <c r="AG342" s="171"/>
      <c r="AH342" s="171">
        <f t="shared" ref="AH342" si="1982">AH340</f>
        <v>150000</v>
      </c>
      <c r="AI342" s="79"/>
      <c r="AJ342" s="171">
        <f>AJ340</f>
        <v>12500</v>
      </c>
      <c r="AK342" s="171">
        <f t="shared" ref="AK342:AU342" si="1983">AK340</f>
        <v>12500</v>
      </c>
      <c r="AL342" s="171">
        <f t="shared" si="1983"/>
        <v>12500</v>
      </c>
      <c r="AM342" s="171">
        <f t="shared" si="1983"/>
        <v>12500</v>
      </c>
      <c r="AN342" s="171">
        <f t="shared" si="1983"/>
        <v>12500</v>
      </c>
      <c r="AO342" s="171">
        <f t="shared" si="1983"/>
        <v>12500</v>
      </c>
      <c r="AP342" s="171">
        <f t="shared" si="1983"/>
        <v>12500</v>
      </c>
      <c r="AQ342" s="171">
        <f t="shared" si="1983"/>
        <v>12500</v>
      </c>
      <c r="AR342" s="171">
        <f t="shared" si="1983"/>
        <v>12500</v>
      </c>
      <c r="AS342" s="171">
        <f t="shared" si="1983"/>
        <v>12500</v>
      </c>
      <c r="AT342" s="171">
        <f t="shared" si="1983"/>
        <v>12500</v>
      </c>
      <c r="AU342" s="171">
        <f t="shared" si="1983"/>
        <v>12500</v>
      </c>
      <c r="AV342" s="171"/>
      <c r="AW342" s="171">
        <f t="shared" ref="AW342" si="1984">AW340</f>
        <v>150000</v>
      </c>
      <c r="AX342" s="79"/>
      <c r="AY342" s="171">
        <f>AY340</f>
        <v>12500</v>
      </c>
      <c r="AZ342" s="171">
        <f t="shared" ref="AZ342:BJ342" si="1985">AZ340</f>
        <v>12500</v>
      </c>
      <c r="BA342" s="171">
        <f t="shared" si="1985"/>
        <v>12500</v>
      </c>
      <c r="BB342" s="171">
        <f t="shared" si="1985"/>
        <v>12500</v>
      </c>
      <c r="BC342" s="171">
        <f t="shared" si="1985"/>
        <v>12500</v>
      </c>
      <c r="BD342" s="171">
        <f t="shared" si="1985"/>
        <v>12500</v>
      </c>
      <c r="BE342" s="171">
        <f t="shared" si="1985"/>
        <v>12500</v>
      </c>
      <c r="BF342" s="171">
        <f t="shared" si="1985"/>
        <v>12500</v>
      </c>
      <c r="BG342" s="171">
        <f t="shared" si="1985"/>
        <v>12500</v>
      </c>
      <c r="BH342" s="171">
        <f t="shared" si="1985"/>
        <v>12500</v>
      </c>
      <c r="BI342" s="171">
        <f t="shared" si="1985"/>
        <v>12500</v>
      </c>
      <c r="BJ342" s="171">
        <f t="shared" si="1985"/>
        <v>12500</v>
      </c>
      <c r="BK342" s="171"/>
      <c r="BL342" s="171">
        <f t="shared" ref="BL342" si="1986">BL340</f>
        <v>150000</v>
      </c>
      <c r="BM342" s="79"/>
      <c r="BN342" s="171">
        <f>BN340</f>
        <v>12500</v>
      </c>
      <c r="BO342" s="171">
        <f t="shared" ref="BO342:BY342" si="1987">BO340</f>
        <v>12500</v>
      </c>
      <c r="BP342" s="171">
        <f t="shared" si="1987"/>
        <v>12500</v>
      </c>
      <c r="BQ342" s="171">
        <f t="shared" si="1987"/>
        <v>12500</v>
      </c>
      <c r="BR342" s="171">
        <f t="shared" si="1987"/>
        <v>12500</v>
      </c>
      <c r="BS342" s="171">
        <f t="shared" si="1987"/>
        <v>12500</v>
      </c>
      <c r="BT342" s="171">
        <f t="shared" si="1987"/>
        <v>12500</v>
      </c>
      <c r="BU342" s="171">
        <f t="shared" si="1987"/>
        <v>12500</v>
      </c>
      <c r="BV342" s="171">
        <f t="shared" si="1987"/>
        <v>12500</v>
      </c>
      <c r="BW342" s="171">
        <f t="shared" si="1987"/>
        <v>12500</v>
      </c>
      <c r="BX342" s="171">
        <f t="shared" si="1987"/>
        <v>12500</v>
      </c>
      <c r="BY342" s="171">
        <f t="shared" si="1987"/>
        <v>12500</v>
      </c>
      <c r="BZ342" s="171"/>
      <c r="CA342" s="171">
        <f t="shared" ref="CA342" si="1988">CA340</f>
        <v>150000</v>
      </c>
      <c r="CB342" s="79"/>
      <c r="CC342" s="171">
        <f>CC340</f>
        <v>12500</v>
      </c>
      <c r="CD342" s="171">
        <f t="shared" ref="CD342:CN342" si="1989">CD340</f>
        <v>12500</v>
      </c>
      <c r="CE342" s="171">
        <f t="shared" si="1989"/>
        <v>12500</v>
      </c>
      <c r="CF342" s="171">
        <f t="shared" si="1989"/>
        <v>12500</v>
      </c>
      <c r="CG342" s="171">
        <f t="shared" si="1989"/>
        <v>12500</v>
      </c>
      <c r="CH342" s="171">
        <f t="shared" si="1989"/>
        <v>12500</v>
      </c>
      <c r="CI342" s="171">
        <f t="shared" si="1989"/>
        <v>12500</v>
      </c>
      <c r="CJ342" s="171">
        <f t="shared" si="1989"/>
        <v>12500</v>
      </c>
      <c r="CK342" s="171">
        <f t="shared" si="1989"/>
        <v>12500</v>
      </c>
      <c r="CL342" s="171">
        <f t="shared" si="1989"/>
        <v>12500</v>
      </c>
      <c r="CM342" s="171">
        <f t="shared" si="1989"/>
        <v>12500</v>
      </c>
      <c r="CN342" s="171">
        <f t="shared" si="1989"/>
        <v>12500</v>
      </c>
      <c r="CO342" s="171"/>
      <c r="CP342" s="171">
        <f t="shared" ref="CP342" si="1990">CP340</f>
        <v>150000</v>
      </c>
      <c r="CQ342" s="79"/>
    </row>
    <row r="343" spans="1:97" s="9" customFormat="1" ht="15" x14ac:dyDescent="0.3">
      <c r="C343" s="203"/>
      <c r="D343" s="203"/>
      <c r="F343" s="202"/>
      <c r="G343" s="202"/>
      <c r="H343" s="202"/>
      <c r="I343" s="202"/>
      <c r="J343" s="202"/>
      <c r="K343" s="202"/>
      <c r="L343" s="202"/>
      <c r="M343" s="202"/>
      <c r="N343" s="202"/>
      <c r="O343" s="202"/>
      <c r="P343" s="202"/>
      <c r="Q343" s="202"/>
      <c r="R343" s="202"/>
      <c r="S343" s="202"/>
      <c r="T343" s="202"/>
      <c r="U343" s="202"/>
      <c r="V343" s="202"/>
      <c r="W343" s="202"/>
      <c r="X343" s="202"/>
      <c r="Y343" s="202"/>
      <c r="Z343" s="202"/>
      <c r="AA343" s="202"/>
      <c r="AB343" s="202"/>
      <c r="AC343" s="202"/>
      <c r="AD343" s="202"/>
      <c r="AE343" s="202"/>
      <c r="AF343" s="202"/>
      <c r="AG343" s="202"/>
      <c r="AH343" s="202"/>
      <c r="AI343" s="203"/>
      <c r="AJ343" s="202"/>
      <c r="AK343" s="202"/>
      <c r="AL343" s="202"/>
      <c r="AM343" s="202"/>
      <c r="AN343" s="202"/>
      <c r="AO343" s="202"/>
      <c r="AP343" s="202"/>
      <c r="AQ343" s="202"/>
      <c r="AR343" s="202"/>
      <c r="AS343" s="202"/>
      <c r="AT343" s="202"/>
      <c r="AU343" s="202"/>
      <c r="AV343" s="202"/>
      <c r="AW343" s="202"/>
      <c r="AX343" s="203"/>
      <c r="AY343" s="202"/>
      <c r="AZ343" s="202"/>
      <c r="BA343" s="202"/>
      <c r="BB343" s="202"/>
      <c r="BC343" s="202"/>
      <c r="BD343" s="202"/>
      <c r="BE343" s="202"/>
      <c r="BF343" s="202"/>
      <c r="BG343" s="202"/>
      <c r="BH343" s="202"/>
      <c r="BI343" s="202"/>
      <c r="BJ343" s="202"/>
      <c r="BK343" s="202"/>
      <c r="BL343" s="202"/>
      <c r="BM343" s="203"/>
      <c r="BN343" s="202"/>
      <c r="BO343" s="202"/>
      <c r="BP343" s="202"/>
      <c r="BQ343" s="202"/>
      <c r="BR343" s="202"/>
      <c r="BS343" s="202"/>
      <c r="BT343" s="202"/>
      <c r="BU343" s="202"/>
      <c r="BV343" s="202"/>
      <c r="BW343" s="202"/>
      <c r="BX343" s="202"/>
      <c r="BY343" s="202"/>
      <c r="BZ343" s="202"/>
      <c r="CA343" s="202"/>
      <c r="CB343" s="203"/>
      <c r="CC343" s="202"/>
      <c r="CD343" s="202"/>
      <c r="CE343" s="202"/>
      <c r="CF343" s="202"/>
      <c r="CG343" s="202"/>
      <c r="CH343" s="202"/>
      <c r="CI343" s="202"/>
      <c r="CJ343" s="202"/>
      <c r="CK343" s="202"/>
      <c r="CL343" s="202"/>
      <c r="CM343" s="202"/>
      <c r="CN343" s="202"/>
      <c r="CO343" s="202"/>
      <c r="CP343" s="202"/>
      <c r="CQ343" s="203"/>
    </row>
    <row r="344" spans="1:97" s="18" customFormat="1" x14ac:dyDescent="0.35">
      <c r="C344" s="197">
        <f>C342-C340</f>
        <v>0</v>
      </c>
      <c r="D344" s="197">
        <f>D342-D340</f>
        <v>0</v>
      </c>
      <c r="F344" s="189">
        <f>F342-F340</f>
        <v>0</v>
      </c>
      <c r="G344" s="189">
        <f t="shared" ref="G344:Q344" si="1991">G342-G340</f>
        <v>0</v>
      </c>
      <c r="H344" s="189">
        <f t="shared" si="1991"/>
        <v>0</v>
      </c>
      <c r="I344" s="189">
        <f t="shared" si="1991"/>
        <v>0</v>
      </c>
      <c r="J344" s="189">
        <f t="shared" si="1991"/>
        <v>0</v>
      </c>
      <c r="K344" s="189">
        <f t="shared" si="1991"/>
        <v>0</v>
      </c>
      <c r="L344" s="189">
        <f t="shared" si="1991"/>
        <v>0</v>
      </c>
      <c r="M344" s="189">
        <f t="shared" si="1991"/>
        <v>0</v>
      </c>
      <c r="N344" s="189">
        <f t="shared" si="1991"/>
        <v>0</v>
      </c>
      <c r="O344" s="189">
        <f t="shared" si="1991"/>
        <v>0</v>
      </c>
      <c r="P344" s="189">
        <f t="shared" si="1991"/>
        <v>0</v>
      </c>
      <c r="Q344" s="189">
        <f t="shared" si="1991"/>
        <v>0</v>
      </c>
      <c r="R344" s="189"/>
      <c r="S344" s="189"/>
      <c r="T344" s="189"/>
      <c r="U344" s="189">
        <f>U342-U340</f>
        <v>0</v>
      </c>
      <c r="V344" s="189">
        <f t="shared" ref="V344:AF344" si="1992">V342-V340</f>
        <v>0</v>
      </c>
      <c r="W344" s="189">
        <f t="shared" si="1992"/>
        <v>0</v>
      </c>
      <c r="X344" s="189">
        <f t="shared" si="1992"/>
        <v>0</v>
      </c>
      <c r="Y344" s="189">
        <f t="shared" si="1992"/>
        <v>0</v>
      </c>
      <c r="Z344" s="189">
        <f t="shared" si="1992"/>
        <v>0</v>
      </c>
      <c r="AA344" s="189">
        <f t="shared" si="1992"/>
        <v>0</v>
      </c>
      <c r="AB344" s="189">
        <f t="shared" si="1992"/>
        <v>0</v>
      </c>
      <c r="AC344" s="189">
        <f t="shared" si="1992"/>
        <v>0</v>
      </c>
      <c r="AD344" s="189">
        <f t="shared" si="1992"/>
        <v>0</v>
      </c>
      <c r="AE344" s="189">
        <f t="shared" si="1992"/>
        <v>0</v>
      </c>
      <c r="AF344" s="189">
        <f t="shared" si="1992"/>
        <v>0</v>
      </c>
      <c r="AG344" s="189"/>
      <c r="AH344" s="189"/>
      <c r="AI344" s="197"/>
      <c r="AJ344" s="189">
        <f>AJ342-AJ340</f>
        <v>0</v>
      </c>
      <c r="AK344" s="189">
        <f t="shared" ref="AK344:AU344" si="1993">AK342-AK340</f>
        <v>0</v>
      </c>
      <c r="AL344" s="189">
        <f t="shared" si="1993"/>
        <v>0</v>
      </c>
      <c r="AM344" s="189">
        <f t="shared" si="1993"/>
        <v>0</v>
      </c>
      <c r="AN344" s="189">
        <f t="shared" si="1993"/>
        <v>0</v>
      </c>
      <c r="AO344" s="189">
        <f t="shared" si="1993"/>
        <v>0</v>
      </c>
      <c r="AP344" s="189">
        <f t="shared" si="1993"/>
        <v>0</v>
      </c>
      <c r="AQ344" s="189">
        <f t="shared" si="1993"/>
        <v>0</v>
      </c>
      <c r="AR344" s="189">
        <f t="shared" si="1993"/>
        <v>0</v>
      </c>
      <c r="AS344" s="189">
        <f t="shared" si="1993"/>
        <v>0</v>
      </c>
      <c r="AT344" s="189">
        <f t="shared" si="1993"/>
        <v>0</v>
      </c>
      <c r="AU344" s="189">
        <f t="shared" si="1993"/>
        <v>0</v>
      </c>
      <c r="AV344" s="189"/>
      <c r="AW344" s="189"/>
      <c r="AX344" s="197"/>
      <c r="AY344" s="189">
        <f>AY342-AY340</f>
        <v>0</v>
      </c>
      <c r="AZ344" s="189">
        <f t="shared" ref="AZ344:BJ344" si="1994">AZ342-AZ340</f>
        <v>0</v>
      </c>
      <c r="BA344" s="189">
        <f t="shared" si="1994"/>
        <v>0</v>
      </c>
      <c r="BB344" s="189">
        <f t="shared" si="1994"/>
        <v>0</v>
      </c>
      <c r="BC344" s="189">
        <f t="shared" si="1994"/>
        <v>0</v>
      </c>
      <c r="BD344" s="189">
        <f t="shared" si="1994"/>
        <v>0</v>
      </c>
      <c r="BE344" s="189">
        <f t="shared" si="1994"/>
        <v>0</v>
      </c>
      <c r="BF344" s="189">
        <f t="shared" si="1994"/>
        <v>0</v>
      </c>
      <c r="BG344" s="189">
        <f t="shared" si="1994"/>
        <v>0</v>
      </c>
      <c r="BH344" s="189">
        <f t="shared" si="1994"/>
        <v>0</v>
      </c>
      <c r="BI344" s="189">
        <f t="shared" si="1994"/>
        <v>0</v>
      </c>
      <c r="BJ344" s="189">
        <f t="shared" si="1994"/>
        <v>0</v>
      </c>
      <c r="BK344" s="189"/>
      <c r="BL344" s="189"/>
      <c r="BM344" s="197"/>
      <c r="BN344" s="189">
        <f>BN342-BN340</f>
        <v>0</v>
      </c>
      <c r="BO344" s="189">
        <f t="shared" ref="BO344:BY344" si="1995">BO342-BO340</f>
        <v>0</v>
      </c>
      <c r="BP344" s="189">
        <f t="shared" si="1995"/>
        <v>0</v>
      </c>
      <c r="BQ344" s="189">
        <f t="shared" si="1995"/>
        <v>0</v>
      </c>
      <c r="BR344" s="189">
        <f t="shared" si="1995"/>
        <v>0</v>
      </c>
      <c r="BS344" s="189">
        <f t="shared" si="1995"/>
        <v>0</v>
      </c>
      <c r="BT344" s="189">
        <f t="shared" si="1995"/>
        <v>0</v>
      </c>
      <c r="BU344" s="189">
        <f t="shared" si="1995"/>
        <v>0</v>
      </c>
      <c r="BV344" s="189">
        <f t="shared" si="1995"/>
        <v>0</v>
      </c>
      <c r="BW344" s="189">
        <f t="shared" si="1995"/>
        <v>0</v>
      </c>
      <c r="BX344" s="189">
        <f t="shared" si="1995"/>
        <v>0</v>
      </c>
      <c r="BY344" s="189">
        <f t="shared" si="1995"/>
        <v>0</v>
      </c>
      <c r="BZ344" s="189"/>
      <c r="CA344" s="189"/>
      <c r="CB344" s="197"/>
      <c r="CC344" s="189">
        <f>CC342-CC340</f>
        <v>0</v>
      </c>
      <c r="CD344" s="189">
        <f t="shared" ref="CD344:CN344" si="1996">CD342-CD340</f>
        <v>0</v>
      </c>
      <c r="CE344" s="189">
        <f t="shared" si="1996"/>
        <v>0</v>
      </c>
      <c r="CF344" s="189">
        <f t="shared" si="1996"/>
        <v>0</v>
      </c>
      <c r="CG344" s="189">
        <f t="shared" si="1996"/>
        <v>0</v>
      </c>
      <c r="CH344" s="189">
        <f t="shared" si="1996"/>
        <v>0</v>
      </c>
      <c r="CI344" s="189">
        <f t="shared" si="1996"/>
        <v>0</v>
      </c>
      <c r="CJ344" s="189">
        <f t="shared" si="1996"/>
        <v>0</v>
      </c>
      <c r="CK344" s="189">
        <f t="shared" si="1996"/>
        <v>0</v>
      </c>
      <c r="CL344" s="189">
        <f t="shared" si="1996"/>
        <v>0</v>
      </c>
      <c r="CM344" s="189">
        <f t="shared" si="1996"/>
        <v>0</v>
      </c>
      <c r="CN344" s="189">
        <f t="shared" si="1996"/>
        <v>0</v>
      </c>
      <c r="CO344" s="189"/>
      <c r="CP344" s="189"/>
      <c r="CQ344" s="197"/>
    </row>
    <row r="345" spans="1:97" s="10" customFormat="1" x14ac:dyDescent="0.35">
      <c r="C345" s="97"/>
      <c r="D345" s="97"/>
      <c r="F345" s="173"/>
      <c r="G345" s="173"/>
      <c r="H345" s="173"/>
      <c r="I345" s="173"/>
      <c r="J345" s="173"/>
      <c r="K345" s="173"/>
      <c r="L345" s="173"/>
      <c r="M345" s="173"/>
      <c r="N345" s="173"/>
      <c r="O345" s="173"/>
      <c r="P345" s="173"/>
      <c r="Q345" s="173"/>
      <c r="R345" s="188"/>
      <c r="S345" s="173"/>
      <c r="T345" s="188"/>
      <c r="U345" s="173"/>
      <c r="V345" s="173"/>
      <c r="W345" s="173"/>
      <c r="X345" s="173"/>
      <c r="Y345" s="173"/>
      <c r="Z345" s="173"/>
      <c r="AA345" s="173"/>
      <c r="AB345" s="173"/>
      <c r="AC345" s="173"/>
      <c r="AD345" s="173"/>
      <c r="AE345" s="173"/>
      <c r="AF345" s="173"/>
      <c r="AG345" s="188"/>
      <c r="AH345" s="173"/>
      <c r="AI345" s="198"/>
      <c r="AJ345" s="173"/>
      <c r="AK345" s="173"/>
      <c r="AL345" s="173"/>
      <c r="AM345" s="173"/>
      <c r="AN345" s="173"/>
      <c r="AO345" s="173"/>
      <c r="AP345" s="173"/>
      <c r="AQ345" s="173"/>
      <c r="AR345" s="173"/>
      <c r="AS345" s="173"/>
      <c r="AT345" s="173"/>
      <c r="AU345" s="173"/>
      <c r="AV345" s="188"/>
      <c r="AW345" s="173"/>
      <c r="AX345" s="198"/>
      <c r="AY345" s="173"/>
      <c r="AZ345" s="173"/>
      <c r="BA345" s="173"/>
      <c r="BB345" s="173"/>
      <c r="BC345" s="173"/>
      <c r="BD345" s="173"/>
      <c r="BE345" s="173"/>
      <c r="BF345" s="173"/>
      <c r="BG345" s="173"/>
      <c r="BH345" s="173"/>
      <c r="BI345" s="173"/>
      <c r="BJ345" s="173"/>
      <c r="BK345" s="188"/>
      <c r="BL345" s="173"/>
      <c r="BM345" s="198"/>
      <c r="BN345" s="173"/>
      <c r="BO345" s="173"/>
      <c r="BP345" s="173"/>
      <c r="BQ345" s="173"/>
      <c r="BR345" s="173"/>
      <c r="BS345" s="173"/>
      <c r="BT345" s="173"/>
      <c r="BU345" s="173"/>
      <c r="BV345" s="173"/>
      <c r="BW345" s="173"/>
      <c r="BX345" s="173"/>
      <c r="BY345" s="173"/>
      <c r="BZ345" s="188"/>
      <c r="CA345" s="173"/>
      <c r="CB345" s="198"/>
      <c r="CC345" s="173"/>
      <c r="CD345" s="173"/>
      <c r="CE345" s="173"/>
      <c r="CF345" s="173"/>
      <c r="CG345" s="173"/>
      <c r="CH345" s="173"/>
      <c r="CI345" s="173"/>
      <c r="CJ345" s="173"/>
      <c r="CK345" s="173"/>
      <c r="CL345" s="173"/>
      <c r="CM345" s="173"/>
      <c r="CN345" s="173"/>
      <c r="CO345" s="188"/>
      <c r="CP345" s="173"/>
      <c r="CQ345" s="198"/>
    </row>
    <row r="346" spans="1:97" s="8" customFormat="1" x14ac:dyDescent="0.35">
      <c r="C346" s="17"/>
      <c r="D346" s="17"/>
      <c r="F346" s="161"/>
      <c r="G346" s="161"/>
      <c r="H346" s="161"/>
      <c r="I346" s="161"/>
      <c r="J346" s="161"/>
      <c r="K346" s="161"/>
      <c r="L346" s="161"/>
      <c r="M346" s="161"/>
      <c r="N346" s="161"/>
      <c r="O346" s="161"/>
      <c r="P346" s="161"/>
      <c r="Q346" s="161"/>
      <c r="R346" s="161"/>
      <c r="S346" s="161"/>
      <c r="T346" s="161"/>
      <c r="U346" s="161"/>
      <c r="V346" s="161"/>
      <c r="W346" s="161"/>
      <c r="X346" s="161"/>
      <c r="Y346" s="161"/>
      <c r="Z346" s="161"/>
      <c r="AA346" s="161"/>
      <c r="AB346" s="161"/>
      <c r="AC346" s="161"/>
      <c r="AD346" s="161"/>
      <c r="AE346" s="161"/>
      <c r="AF346" s="161"/>
      <c r="AG346" s="161"/>
      <c r="AH346" s="161"/>
      <c r="AI346" s="17"/>
      <c r="AJ346" s="161"/>
      <c r="AK346" s="161"/>
      <c r="AL346" s="161"/>
      <c r="AM346" s="161"/>
      <c r="AN346" s="161"/>
      <c r="AO346" s="161"/>
      <c r="AP346" s="161"/>
      <c r="AQ346" s="161"/>
      <c r="AR346" s="161"/>
      <c r="AS346" s="161"/>
      <c r="AT346" s="161"/>
      <c r="AU346" s="161"/>
      <c r="AV346" s="161"/>
      <c r="AW346" s="161"/>
      <c r="AX346" s="17"/>
      <c r="AY346" s="161"/>
      <c r="AZ346" s="161"/>
      <c r="BA346" s="161"/>
      <c r="BB346" s="161"/>
      <c r="BC346" s="161"/>
      <c r="BD346" s="161"/>
      <c r="BE346" s="161"/>
      <c r="BF346" s="161"/>
      <c r="BG346" s="161"/>
      <c r="BH346" s="161"/>
      <c r="BI346" s="161"/>
      <c r="BJ346" s="161"/>
      <c r="BK346" s="161"/>
      <c r="BL346" s="161"/>
      <c r="BM346" s="17"/>
      <c r="BN346" s="161"/>
      <c r="BO346" s="161"/>
      <c r="BP346" s="161"/>
      <c r="BQ346" s="161"/>
      <c r="BR346" s="161"/>
      <c r="BS346" s="161"/>
      <c r="BT346" s="161"/>
      <c r="BU346" s="161"/>
      <c r="BV346" s="161"/>
      <c r="BW346" s="161"/>
      <c r="BX346" s="161"/>
      <c r="BY346" s="161"/>
      <c r="BZ346" s="161"/>
      <c r="CA346" s="161"/>
      <c r="CB346" s="17"/>
      <c r="CC346" s="161"/>
      <c r="CD346" s="161"/>
      <c r="CE346" s="161"/>
      <c r="CF346" s="161"/>
      <c r="CG346" s="161"/>
      <c r="CH346" s="161"/>
      <c r="CI346" s="161"/>
      <c r="CJ346" s="161"/>
      <c r="CK346" s="161"/>
      <c r="CL346" s="161"/>
      <c r="CM346" s="161"/>
      <c r="CN346" s="161"/>
      <c r="CO346" s="161"/>
      <c r="CP346" s="161"/>
      <c r="CQ346" s="17"/>
    </row>
    <row r="347" spans="1:97" s="9" customFormat="1" ht="15" x14ac:dyDescent="0.3">
      <c r="A347" s="13" t="s">
        <v>102</v>
      </c>
      <c r="B347" s="13"/>
      <c r="C347" s="220"/>
      <c r="D347" s="220"/>
      <c r="E347" s="13"/>
      <c r="F347" s="202"/>
      <c r="G347" s="202"/>
      <c r="H347" s="202"/>
      <c r="I347" s="202"/>
      <c r="J347" s="202"/>
      <c r="K347" s="202"/>
      <c r="L347" s="202"/>
      <c r="M347" s="202"/>
      <c r="N347" s="202"/>
      <c r="O347" s="202"/>
      <c r="P347" s="202"/>
      <c r="Q347" s="202"/>
      <c r="R347" s="202"/>
      <c r="S347" s="202"/>
      <c r="T347" s="202"/>
      <c r="U347" s="202"/>
      <c r="V347" s="202"/>
      <c r="W347" s="202"/>
      <c r="X347" s="202"/>
      <c r="Y347" s="202"/>
      <c r="Z347" s="202"/>
      <c r="AA347" s="202"/>
      <c r="AB347" s="202"/>
      <c r="AC347" s="202"/>
      <c r="AD347" s="202"/>
      <c r="AE347" s="202"/>
      <c r="AF347" s="202"/>
      <c r="AG347" s="202"/>
      <c r="AH347" s="202"/>
      <c r="AI347" s="203"/>
      <c r="AJ347" s="202"/>
      <c r="AK347" s="202"/>
      <c r="AL347" s="202"/>
      <c r="AM347" s="202"/>
      <c r="AN347" s="202"/>
      <c r="AO347" s="202"/>
      <c r="AP347" s="202"/>
      <c r="AQ347" s="202"/>
      <c r="AR347" s="202"/>
      <c r="AS347" s="202"/>
      <c r="AT347" s="202"/>
      <c r="AU347" s="202"/>
      <c r="AV347" s="202"/>
      <c r="AW347" s="202"/>
      <c r="AX347" s="203"/>
      <c r="AY347" s="202"/>
      <c r="AZ347" s="202"/>
      <c r="BA347" s="202"/>
      <c r="BB347" s="202"/>
      <c r="BC347" s="202"/>
      <c r="BD347" s="202"/>
      <c r="BE347" s="202"/>
      <c r="BF347" s="202"/>
      <c r="BG347" s="202"/>
      <c r="BH347" s="202"/>
      <c r="BI347" s="202"/>
      <c r="BJ347" s="202"/>
      <c r="BK347" s="202"/>
      <c r="BL347" s="202"/>
      <c r="BM347" s="203"/>
      <c r="BN347" s="202"/>
      <c r="BO347" s="202"/>
      <c r="BP347" s="202"/>
      <c r="BQ347" s="202"/>
      <c r="BR347" s="202"/>
      <c r="BS347" s="202"/>
      <c r="BT347" s="202"/>
      <c r="BU347" s="202"/>
      <c r="BV347" s="202"/>
      <c r="BW347" s="202"/>
      <c r="BX347" s="202"/>
      <c r="BY347" s="202"/>
      <c r="BZ347" s="202"/>
      <c r="CA347" s="202"/>
      <c r="CB347" s="203"/>
      <c r="CC347" s="202"/>
      <c r="CD347" s="202"/>
      <c r="CE347" s="202"/>
      <c r="CF347" s="202"/>
      <c r="CG347" s="202"/>
      <c r="CH347" s="202"/>
      <c r="CI347" s="202"/>
      <c r="CJ347" s="202"/>
      <c r="CK347" s="202"/>
      <c r="CL347" s="202"/>
      <c r="CM347" s="202"/>
      <c r="CN347" s="202"/>
      <c r="CO347" s="202"/>
      <c r="CP347" s="202"/>
      <c r="CQ347" s="203"/>
    </row>
    <row r="348" spans="1:97" s="10" customFormat="1" x14ac:dyDescent="0.35">
      <c r="C348" s="97"/>
      <c r="D348" s="97"/>
      <c r="F348" s="188"/>
      <c r="G348" s="188"/>
      <c r="H348" s="188"/>
      <c r="I348" s="188"/>
      <c r="J348" s="188"/>
      <c r="K348" s="188"/>
      <c r="L348" s="188"/>
      <c r="M348" s="188"/>
      <c r="N348" s="188"/>
      <c r="O348" s="188"/>
      <c r="P348" s="188"/>
      <c r="Q348" s="188"/>
      <c r="R348" s="188"/>
      <c r="S348" s="188"/>
      <c r="T348" s="188"/>
      <c r="U348" s="188"/>
      <c r="V348" s="188"/>
      <c r="W348" s="188"/>
      <c r="X348" s="188"/>
      <c r="Y348" s="188"/>
      <c r="Z348" s="188"/>
      <c r="AA348" s="188"/>
      <c r="AB348" s="188"/>
      <c r="AC348" s="188"/>
      <c r="AD348" s="188"/>
      <c r="AE348" s="188"/>
      <c r="AF348" s="188"/>
      <c r="AG348" s="188"/>
      <c r="AH348" s="188"/>
      <c r="AI348" s="198"/>
      <c r="AJ348" s="188"/>
      <c r="AK348" s="188"/>
      <c r="AL348" s="188"/>
      <c r="AM348" s="188"/>
      <c r="AN348" s="188"/>
      <c r="AO348" s="188"/>
      <c r="AP348" s="188"/>
      <c r="AQ348" s="188"/>
      <c r="AR348" s="188"/>
      <c r="AS348" s="188"/>
      <c r="AT348" s="188"/>
      <c r="AU348" s="188"/>
      <c r="AV348" s="188"/>
      <c r="AW348" s="188"/>
      <c r="AX348" s="198"/>
      <c r="AY348" s="188"/>
      <c r="AZ348" s="188"/>
      <c r="BA348" s="188"/>
      <c r="BB348" s="188"/>
      <c r="BC348" s="188"/>
      <c r="BD348" s="188"/>
      <c r="BE348" s="188"/>
      <c r="BF348" s="188"/>
      <c r="BG348" s="188"/>
      <c r="BH348" s="188"/>
      <c r="BI348" s="188"/>
      <c r="BJ348" s="188"/>
      <c r="BK348" s="188"/>
      <c r="BL348" s="188"/>
      <c r="BM348" s="198"/>
      <c r="BN348" s="188"/>
      <c r="BO348" s="188"/>
      <c r="BP348" s="188"/>
      <c r="BQ348" s="188"/>
      <c r="BR348" s="188"/>
      <c r="BS348" s="188"/>
      <c r="BT348" s="188"/>
      <c r="BU348" s="188"/>
      <c r="BV348" s="188"/>
      <c r="BW348" s="188"/>
      <c r="BX348" s="188"/>
      <c r="BY348" s="188"/>
      <c r="BZ348" s="188"/>
      <c r="CA348" s="188"/>
      <c r="CB348" s="198"/>
      <c r="CC348" s="188"/>
      <c r="CD348" s="188"/>
      <c r="CE348" s="188"/>
      <c r="CF348" s="188"/>
      <c r="CG348" s="188"/>
      <c r="CH348" s="188"/>
      <c r="CI348" s="188"/>
      <c r="CJ348" s="188"/>
      <c r="CK348" s="188"/>
      <c r="CL348" s="188"/>
      <c r="CM348" s="188"/>
      <c r="CN348" s="188"/>
      <c r="CO348" s="188"/>
      <c r="CP348" s="188"/>
      <c r="CQ348" s="198"/>
    </row>
    <row r="349" spans="1:97" s="15" customFormat="1" ht="16" thickBot="1" x14ac:dyDescent="0.4">
      <c r="A349" s="15" t="s">
        <v>103</v>
      </c>
      <c r="C349" s="79">
        <f>C266+C283+C298+C313+C328+C342</f>
        <v>10678821.875</v>
      </c>
      <c r="D349" s="79">
        <f>D266+D283+D298+D313+D328+D342</f>
        <v>10728821.875</v>
      </c>
      <c r="F349" s="171">
        <f t="shared" ref="F349:Q349" si="1997">F266+F283+F298+F313+F328+F342</f>
        <v>567113</v>
      </c>
      <c r="G349" s="171">
        <f t="shared" si="1997"/>
        <v>1076954</v>
      </c>
      <c r="H349" s="171">
        <f t="shared" si="1997"/>
        <v>896081</v>
      </c>
      <c r="I349" s="171">
        <f t="shared" si="1997"/>
        <v>999437</v>
      </c>
      <c r="J349" s="171">
        <f t="shared" si="1997"/>
        <v>1356134</v>
      </c>
      <c r="K349" s="171">
        <f t="shared" si="1997"/>
        <v>1356134</v>
      </c>
      <c r="L349" s="171">
        <f t="shared" si="1997"/>
        <v>1226108</v>
      </c>
      <c r="M349" s="171">
        <f t="shared" si="1997"/>
        <v>952598</v>
      </c>
      <c r="N349" s="171">
        <f t="shared" si="1997"/>
        <v>952598</v>
      </c>
      <c r="O349" s="171">
        <f t="shared" si="1997"/>
        <v>952598</v>
      </c>
      <c r="P349" s="171">
        <f t="shared" si="1997"/>
        <v>623630</v>
      </c>
      <c r="Q349" s="171">
        <f t="shared" si="1997"/>
        <v>533193.5</v>
      </c>
      <c r="R349" s="171"/>
      <c r="S349" s="171">
        <f>SUM(F349:R349)</f>
        <v>11492578.5</v>
      </c>
      <c r="T349" s="171"/>
      <c r="U349" s="171">
        <f t="shared" ref="U349:AF349" si="1998">U266+U283+U298+U313+U328+U342</f>
        <v>585049.03119266056</v>
      </c>
      <c r="V349" s="171">
        <f t="shared" si="1998"/>
        <v>1151192.0660550459</v>
      </c>
      <c r="W349" s="171">
        <f t="shared" si="1998"/>
        <v>942613.05321100925</v>
      </c>
      <c r="X349" s="171">
        <f t="shared" si="1998"/>
        <v>1061801.060550459</v>
      </c>
      <c r="Y349" s="171">
        <f t="shared" si="1998"/>
        <v>1449162.0844036699</v>
      </c>
      <c r="Z349" s="171">
        <f t="shared" si="1998"/>
        <v>1449162.0844036699</v>
      </c>
      <c r="AA349" s="171">
        <f t="shared" si="1998"/>
        <v>1329974.0770642203</v>
      </c>
      <c r="AB349" s="171">
        <f t="shared" si="1998"/>
        <v>1032004.0587155964</v>
      </c>
      <c r="AC349" s="171">
        <f t="shared" si="1998"/>
        <v>1032004.0587155964</v>
      </c>
      <c r="AD349" s="171">
        <f t="shared" si="1998"/>
        <v>1032004.0587155964</v>
      </c>
      <c r="AE349" s="171">
        <f t="shared" si="1998"/>
        <v>674440.03669724776</v>
      </c>
      <c r="AF349" s="171">
        <f t="shared" si="1998"/>
        <v>570150.53027522948</v>
      </c>
      <c r="AG349" s="171"/>
      <c r="AH349" s="195">
        <f>SUM(U349:AG349)</f>
        <v>12309556.200000001</v>
      </c>
      <c r="AI349" s="79"/>
      <c r="AJ349" s="171">
        <f t="shared" ref="AJ349:AU349" si="1999">AJ266+AJ283+AJ298+AJ313+AJ328+AJ342</f>
        <v>610376.48275229358</v>
      </c>
      <c r="AK349" s="171">
        <f t="shared" si="1999"/>
        <v>1204826.6693577983</v>
      </c>
      <c r="AL349" s="171">
        <f t="shared" si="1999"/>
        <v>985818.70587155968</v>
      </c>
      <c r="AM349" s="171">
        <f t="shared" si="1999"/>
        <v>1110966.1135779819</v>
      </c>
      <c r="AN349" s="171">
        <f t="shared" si="1999"/>
        <v>1517695.1886238535</v>
      </c>
      <c r="AO349" s="171">
        <f t="shared" si="1999"/>
        <v>1517695.1886238535</v>
      </c>
      <c r="AP349" s="171">
        <f t="shared" si="1999"/>
        <v>1392547.7809174315</v>
      </c>
      <c r="AQ349" s="171">
        <f t="shared" si="1999"/>
        <v>1079679.2616513765</v>
      </c>
      <c r="AR349" s="171">
        <f t="shared" si="1999"/>
        <v>1079679.2616513765</v>
      </c>
      <c r="AS349" s="171">
        <f t="shared" si="1999"/>
        <v>1079679.2616513765</v>
      </c>
      <c r="AT349" s="171">
        <f t="shared" si="1999"/>
        <v>704237.03853211016</v>
      </c>
      <c r="AU349" s="171">
        <f t="shared" si="1999"/>
        <v>594733.05678899097</v>
      </c>
      <c r="AV349" s="171"/>
      <c r="AW349" s="195">
        <f>SUM(AJ349:AV349)</f>
        <v>12877934.010000002</v>
      </c>
      <c r="AX349" s="79"/>
      <c r="AY349" s="171">
        <f t="shared" ref="AY349:BJ349" si="2000">AY266+AY283+AY298+AY313+AY328+AY342</f>
        <v>636970.30688990839</v>
      </c>
      <c r="AZ349" s="171">
        <f t="shared" si="2000"/>
        <v>1261143.0028256881</v>
      </c>
      <c r="BA349" s="171">
        <f t="shared" si="2000"/>
        <v>1031184.6411651376</v>
      </c>
      <c r="BB349" s="171">
        <f t="shared" si="2000"/>
        <v>1162589.4192568811</v>
      </c>
      <c r="BC349" s="171">
        <f t="shared" si="2000"/>
        <v>1589654.9480550464</v>
      </c>
      <c r="BD349" s="171">
        <f t="shared" si="2000"/>
        <v>1589654.9480550464</v>
      </c>
      <c r="BE349" s="171">
        <f t="shared" si="2000"/>
        <v>1458250.1699633033</v>
      </c>
      <c r="BF349" s="171">
        <f t="shared" si="2000"/>
        <v>1129738.2247339452</v>
      </c>
      <c r="BG349" s="171">
        <f t="shared" si="2000"/>
        <v>1129738.2247339452</v>
      </c>
      <c r="BH349" s="171">
        <f t="shared" si="2000"/>
        <v>1129738.2247339452</v>
      </c>
      <c r="BI349" s="171">
        <f t="shared" si="2000"/>
        <v>735523.89045871573</v>
      </c>
      <c r="BJ349" s="171">
        <f t="shared" si="2000"/>
        <v>620544.70962844056</v>
      </c>
      <c r="BK349" s="171"/>
      <c r="BL349" s="195">
        <f>SUM(AY349:BK349)</f>
        <v>13474730.710500004</v>
      </c>
      <c r="BM349" s="79"/>
      <c r="BN349" s="171">
        <f t="shared" ref="BN349:BY349" si="2001">BN266+BN283+BN298+BN313+BN328+BN342</f>
        <v>664893.82223440381</v>
      </c>
      <c r="BO349" s="171">
        <f t="shared" si="2001"/>
        <v>1320275.1529669724</v>
      </c>
      <c r="BP349" s="171">
        <f t="shared" si="2001"/>
        <v>1078818.8732233946</v>
      </c>
      <c r="BQ349" s="171">
        <f t="shared" si="2001"/>
        <v>1216793.8902197252</v>
      </c>
      <c r="BR349" s="171">
        <f t="shared" si="2001"/>
        <v>1665212.6954577989</v>
      </c>
      <c r="BS349" s="171">
        <f t="shared" si="2001"/>
        <v>1665212.6954577989</v>
      </c>
      <c r="BT349" s="171">
        <f t="shared" si="2001"/>
        <v>1527237.6784614683</v>
      </c>
      <c r="BU349" s="171">
        <f t="shared" si="2001"/>
        <v>1182300.1359706426</v>
      </c>
      <c r="BV349" s="171">
        <f t="shared" si="2001"/>
        <v>1182300.1359706426</v>
      </c>
      <c r="BW349" s="171">
        <f t="shared" si="2001"/>
        <v>1182300.1359706426</v>
      </c>
      <c r="BX349" s="171">
        <f t="shared" si="2001"/>
        <v>768375.08498165163</v>
      </c>
      <c r="BY349" s="171">
        <f t="shared" si="2001"/>
        <v>647646.9451098626</v>
      </c>
      <c r="BZ349" s="171"/>
      <c r="CA349" s="195">
        <f>SUM(BN349:BZ349)</f>
        <v>14101367.246025005</v>
      </c>
      <c r="CB349" s="79"/>
      <c r="CC349" s="171">
        <f t="shared" ref="CC349:CN349" si="2002">CC266+CC283+CC298+CC313+CC328+CC342</f>
        <v>694213.51334612397</v>
      </c>
      <c r="CD349" s="171">
        <f t="shared" si="2002"/>
        <v>1382363.9106153212</v>
      </c>
      <c r="CE349" s="171">
        <f t="shared" si="2002"/>
        <v>1128834.8168845642</v>
      </c>
      <c r="CF349" s="171">
        <f t="shared" si="2002"/>
        <v>1273708.5847307115</v>
      </c>
      <c r="CG349" s="171">
        <f t="shared" si="2002"/>
        <v>1744548.3302306887</v>
      </c>
      <c r="CH349" s="171">
        <f t="shared" si="2002"/>
        <v>1744548.3302306887</v>
      </c>
      <c r="CI349" s="171">
        <f t="shared" si="2002"/>
        <v>1599674.5623845421</v>
      </c>
      <c r="CJ349" s="171">
        <f t="shared" si="2002"/>
        <v>1237490.1427691747</v>
      </c>
      <c r="CK349" s="171">
        <f t="shared" si="2002"/>
        <v>1237490.1427691747</v>
      </c>
      <c r="CL349" s="171">
        <f t="shared" si="2002"/>
        <v>1237490.1427691747</v>
      </c>
      <c r="CM349" s="171">
        <f t="shared" si="2002"/>
        <v>802868.83923073416</v>
      </c>
      <c r="CN349" s="171">
        <f t="shared" si="2002"/>
        <v>676104.29236535577</v>
      </c>
      <c r="CO349" s="171"/>
      <c r="CP349" s="195">
        <f>SUM(CC349:CO349)</f>
        <v>14759335.608326254</v>
      </c>
      <c r="CQ349" s="79"/>
    </row>
    <row r="350" spans="1:97" s="10" customFormat="1" x14ac:dyDescent="0.35">
      <c r="C350" s="97"/>
      <c r="D350" s="97"/>
      <c r="F350" s="188"/>
      <c r="G350" s="188"/>
      <c r="H350" s="188"/>
      <c r="I350" s="188"/>
      <c r="J350" s="188"/>
      <c r="K350" s="188"/>
      <c r="L350" s="188"/>
      <c r="M350" s="188"/>
      <c r="N350" s="188"/>
      <c r="O350" s="188"/>
      <c r="P350" s="188"/>
      <c r="Q350" s="188"/>
      <c r="R350" s="188"/>
      <c r="S350" s="188"/>
      <c r="T350" s="188"/>
      <c r="U350" s="188"/>
      <c r="V350" s="188"/>
      <c r="W350" s="188"/>
      <c r="X350" s="188"/>
      <c r="Y350" s="188"/>
      <c r="Z350" s="188"/>
      <c r="AA350" s="188"/>
      <c r="AB350" s="188"/>
      <c r="AC350" s="188"/>
      <c r="AD350" s="188"/>
      <c r="AE350" s="188"/>
      <c r="AF350" s="188"/>
      <c r="AG350" s="198"/>
      <c r="AH350" s="198"/>
      <c r="AI350" s="198"/>
      <c r="AJ350" s="188"/>
      <c r="AK350" s="188"/>
      <c r="AL350" s="188"/>
      <c r="AM350" s="188"/>
      <c r="AN350" s="188"/>
      <c r="AO350" s="188"/>
      <c r="AP350" s="188"/>
      <c r="AQ350" s="188"/>
      <c r="AR350" s="188"/>
      <c r="AS350" s="188"/>
      <c r="AT350" s="188"/>
      <c r="AU350" s="188"/>
      <c r="AV350" s="198"/>
      <c r="AW350" s="198"/>
      <c r="AX350" s="198"/>
      <c r="AY350" s="188"/>
      <c r="AZ350" s="188"/>
      <c r="BA350" s="188"/>
      <c r="BB350" s="188"/>
      <c r="BC350" s="188"/>
      <c r="BD350" s="188"/>
      <c r="BE350" s="188"/>
      <c r="BF350" s="188"/>
      <c r="BG350" s="188"/>
      <c r="BH350" s="188"/>
      <c r="BI350" s="188"/>
      <c r="BJ350" s="188"/>
      <c r="BK350" s="198"/>
      <c r="BL350" s="198"/>
      <c r="BM350" s="198"/>
      <c r="BN350" s="188"/>
      <c r="BO350" s="188"/>
      <c r="BP350" s="188"/>
      <c r="BQ350" s="188"/>
      <c r="BR350" s="188"/>
      <c r="BS350" s="188"/>
      <c r="BT350" s="188"/>
      <c r="BU350" s="188"/>
      <c r="BV350" s="188"/>
      <c r="BW350" s="188"/>
      <c r="BX350" s="188"/>
      <c r="BY350" s="188"/>
      <c r="BZ350" s="198"/>
      <c r="CA350" s="198"/>
      <c r="CB350" s="198"/>
      <c r="CC350" s="188"/>
      <c r="CD350" s="188"/>
      <c r="CE350" s="188"/>
      <c r="CF350" s="188"/>
      <c r="CG350" s="188"/>
      <c r="CH350" s="188"/>
      <c r="CI350" s="188"/>
      <c r="CJ350" s="188"/>
      <c r="CK350" s="188"/>
      <c r="CL350" s="188"/>
      <c r="CM350" s="188"/>
      <c r="CN350" s="188"/>
      <c r="CO350" s="198"/>
      <c r="CP350" s="198"/>
      <c r="CQ350" s="198"/>
    </row>
    <row r="351" spans="1:97" s="10" customFormat="1" x14ac:dyDescent="0.35">
      <c r="C351" s="97"/>
      <c r="D351" s="97"/>
      <c r="F351" s="173"/>
      <c r="G351" s="173"/>
      <c r="H351" s="173"/>
      <c r="I351" s="173"/>
      <c r="J351" s="173"/>
      <c r="K351" s="173"/>
      <c r="L351" s="173"/>
      <c r="M351" s="173"/>
      <c r="N351" s="173"/>
      <c r="O351" s="173"/>
      <c r="P351" s="173"/>
      <c r="Q351" s="173"/>
      <c r="R351" s="188"/>
      <c r="S351" s="173"/>
      <c r="T351" s="188"/>
      <c r="U351" s="173"/>
      <c r="V351" s="173"/>
      <c r="W351" s="173"/>
      <c r="X351" s="173"/>
      <c r="Y351" s="173"/>
      <c r="Z351" s="173"/>
      <c r="AA351" s="173"/>
      <c r="AB351" s="173"/>
      <c r="AC351" s="173"/>
      <c r="AD351" s="173"/>
      <c r="AE351" s="173"/>
      <c r="AF351" s="173"/>
      <c r="AG351" s="198"/>
      <c r="AH351" s="198"/>
      <c r="AI351" s="198"/>
      <c r="AJ351" s="173"/>
      <c r="AK351" s="173"/>
      <c r="AL351" s="173"/>
      <c r="AM351" s="173"/>
      <c r="AN351" s="173"/>
      <c r="AO351" s="173"/>
      <c r="AP351" s="173"/>
      <c r="AQ351" s="173"/>
      <c r="AR351" s="173"/>
      <c r="AS351" s="173"/>
      <c r="AT351" s="173"/>
      <c r="AU351" s="173"/>
      <c r="AV351" s="198"/>
      <c r="AW351" s="198"/>
      <c r="AX351" s="198"/>
      <c r="AY351" s="173"/>
      <c r="AZ351" s="173"/>
      <c r="BA351" s="173"/>
      <c r="BB351" s="173"/>
      <c r="BC351" s="173"/>
      <c r="BD351" s="173"/>
      <c r="BE351" s="173"/>
      <c r="BF351" s="173"/>
      <c r="BG351" s="173"/>
      <c r="BH351" s="173"/>
      <c r="BI351" s="173"/>
      <c r="BJ351" s="173"/>
      <c r="BK351" s="198"/>
      <c r="BL351" s="198"/>
      <c r="BM351" s="198"/>
      <c r="BN351" s="173"/>
      <c r="BO351" s="173"/>
      <c r="BP351" s="173"/>
      <c r="BQ351" s="173"/>
      <c r="BR351" s="173"/>
      <c r="BS351" s="173"/>
      <c r="BT351" s="173"/>
      <c r="BU351" s="173"/>
      <c r="BV351" s="173"/>
      <c r="BW351" s="173"/>
      <c r="BX351" s="173"/>
      <c r="BY351" s="173"/>
      <c r="BZ351" s="198"/>
      <c r="CA351" s="198"/>
      <c r="CB351" s="198"/>
      <c r="CC351" s="173"/>
      <c r="CD351" s="173"/>
      <c r="CE351" s="173"/>
      <c r="CF351" s="173"/>
      <c r="CG351" s="173"/>
      <c r="CH351" s="173"/>
      <c r="CI351" s="173"/>
      <c r="CJ351" s="173"/>
      <c r="CK351" s="173"/>
      <c r="CL351" s="173"/>
      <c r="CM351" s="173"/>
      <c r="CN351" s="173"/>
      <c r="CO351" s="198"/>
      <c r="CP351" s="198"/>
      <c r="CQ351" s="198"/>
    </row>
    <row r="352" spans="1:97" s="9" customFormat="1" ht="15" x14ac:dyDescent="0.3">
      <c r="C352" s="203"/>
      <c r="D352" s="203"/>
      <c r="F352" s="202"/>
      <c r="G352" s="202"/>
      <c r="H352" s="202"/>
      <c r="I352" s="202"/>
      <c r="J352" s="202"/>
      <c r="K352" s="202"/>
      <c r="L352" s="202"/>
      <c r="M352" s="202"/>
      <c r="N352" s="202"/>
      <c r="O352" s="202"/>
      <c r="P352" s="202"/>
      <c r="Q352" s="202"/>
      <c r="R352" s="202"/>
      <c r="S352" s="202"/>
      <c r="T352" s="202"/>
      <c r="U352" s="202"/>
      <c r="V352" s="202"/>
      <c r="W352" s="202"/>
      <c r="X352" s="202"/>
      <c r="Y352" s="202"/>
      <c r="Z352" s="202"/>
      <c r="AA352" s="202"/>
      <c r="AB352" s="202"/>
      <c r="AC352" s="202"/>
      <c r="AD352" s="202"/>
      <c r="AE352" s="202"/>
      <c r="AF352" s="202"/>
      <c r="AG352" s="203"/>
      <c r="AH352" s="203"/>
      <c r="AI352" s="203"/>
      <c r="AJ352" s="202"/>
      <c r="AK352" s="202"/>
      <c r="AL352" s="202"/>
      <c r="AM352" s="202"/>
      <c r="AN352" s="202"/>
      <c r="AO352" s="202"/>
      <c r="AP352" s="202"/>
      <c r="AQ352" s="202"/>
      <c r="AR352" s="202"/>
      <c r="AS352" s="202"/>
      <c r="AT352" s="202"/>
      <c r="AU352" s="202"/>
      <c r="AV352" s="203"/>
      <c r="AW352" s="203"/>
      <c r="AX352" s="203"/>
      <c r="AY352" s="202"/>
      <c r="AZ352" s="202"/>
      <c r="BA352" s="202"/>
      <c r="BB352" s="202"/>
      <c r="BC352" s="202"/>
      <c r="BD352" s="202"/>
      <c r="BE352" s="202"/>
      <c r="BF352" s="202"/>
      <c r="BG352" s="202"/>
      <c r="BH352" s="202"/>
      <c r="BI352" s="202"/>
      <c r="BJ352" s="202"/>
      <c r="BK352" s="203"/>
      <c r="BL352" s="203"/>
      <c r="BM352" s="203"/>
      <c r="BN352" s="202"/>
      <c r="BO352" s="202"/>
      <c r="BP352" s="202"/>
      <c r="BQ352" s="202"/>
      <c r="BR352" s="202"/>
      <c r="BS352" s="202"/>
      <c r="BT352" s="202"/>
      <c r="BU352" s="202"/>
      <c r="BV352" s="202"/>
      <c r="BW352" s="202"/>
      <c r="BX352" s="202"/>
      <c r="BY352" s="202"/>
      <c r="BZ352" s="203"/>
      <c r="CA352" s="203"/>
      <c r="CB352" s="203"/>
      <c r="CC352" s="202"/>
      <c r="CD352" s="202"/>
      <c r="CE352" s="202"/>
      <c r="CF352" s="202"/>
      <c r="CG352" s="202"/>
      <c r="CH352" s="202"/>
      <c r="CI352" s="202"/>
      <c r="CJ352" s="202"/>
      <c r="CK352" s="202"/>
      <c r="CL352" s="202"/>
      <c r="CM352" s="202"/>
      <c r="CN352" s="202"/>
      <c r="CO352" s="203"/>
      <c r="CP352" s="203"/>
      <c r="CQ352" s="203"/>
    </row>
    <row r="353" spans="1:97" s="8" customFormat="1" x14ac:dyDescent="0.35">
      <c r="A353" s="13" t="s">
        <v>107</v>
      </c>
      <c r="B353" s="13"/>
      <c r="C353" s="220"/>
      <c r="D353" s="220"/>
      <c r="E353" s="13"/>
      <c r="F353" s="161"/>
      <c r="G353" s="161"/>
      <c r="H353" s="161"/>
      <c r="I353" s="161"/>
      <c r="J353" s="161"/>
      <c r="K353" s="161"/>
      <c r="L353" s="161"/>
      <c r="M353" s="161"/>
      <c r="N353" s="161"/>
      <c r="O353" s="161"/>
      <c r="P353" s="161"/>
      <c r="Q353" s="161"/>
      <c r="R353" s="161"/>
      <c r="S353" s="161"/>
      <c r="T353" s="161"/>
      <c r="U353" s="161"/>
      <c r="V353" s="161"/>
      <c r="W353" s="161"/>
      <c r="X353" s="161"/>
      <c r="Y353" s="161"/>
      <c r="Z353" s="161"/>
      <c r="AA353" s="161"/>
      <c r="AB353" s="161"/>
      <c r="AC353" s="161"/>
      <c r="AD353" s="161"/>
      <c r="AE353" s="161"/>
      <c r="AF353" s="161"/>
      <c r="AG353" s="17"/>
      <c r="AH353" s="17"/>
      <c r="AI353" s="17"/>
      <c r="AJ353" s="161"/>
      <c r="AK353" s="161"/>
      <c r="AL353" s="161"/>
      <c r="AM353" s="161"/>
      <c r="AN353" s="161"/>
      <c r="AO353" s="161"/>
      <c r="AP353" s="161"/>
      <c r="AQ353" s="161"/>
      <c r="AR353" s="161"/>
      <c r="AS353" s="161"/>
      <c r="AT353" s="161"/>
      <c r="AU353" s="161"/>
      <c r="AV353" s="17"/>
      <c r="AW353" s="17"/>
      <c r="AX353" s="17"/>
      <c r="AY353" s="161"/>
      <c r="AZ353" s="161"/>
      <c r="BA353" s="161"/>
      <c r="BB353" s="161"/>
      <c r="BC353" s="161"/>
      <c r="BD353" s="161"/>
      <c r="BE353" s="161"/>
      <c r="BF353" s="161"/>
      <c r="BG353" s="161"/>
      <c r="BH353" s="161"/>
      <c r="BI353" s="161"/>
      <c r="BJ353" s="161"/>
      <c r="BK353" s="17"/>
      <c r="BL353" s="17"/>
      <c r="BM353" s="17"/>
      <c r="BN353" s="161"/>
      <c r="BO353" s="161"/>
      <c r="BP353" s="161"/>
      <c r="BQ353" s="161"/>
      <c r="BR353" s="161"/>
      <c r="BS353" s="161"/>
      <c r="BT353" s="161"/>
      <c r="BU353" s="161"/>
      <c r="BV353" s="161"/>
      <c r="BW353" s="161"/>
      <c r="BX353" s="161"/>
      <c r="BY353" s="161"/>
      <c r="BZ353" s="17"/>
      <c r="CA353" s="17"/>
      <c r="CB353" s="17"/>
      <c r="CC353" s="161"/>
      <c r="CD353" s="161"/>
      <c r="CE353" s="161"/>
      <c r="CF353" s="161"/>
      <c r="CG353" s="161"/>
      <c r="CH353" s="161"/>
      <c r="CI353" s="161"/>
      <c r="CJ353" s="161"/>
      <c r="CK353" s="161"/>
      <c r="CL353" s="161"/>
      <c r="CM353" s="161"/>
      <c r="CN353" s="161"/>
      <c r="CO353" s="17"/>
      <c r="CP353" s="17"/>
      <c r="CQ353" s="17"/>
    </row>
    <row r="354" spans="1:97" s="8" customFormat="1" x14ac:dyDescent="0.35">
      <c r="C354" s="17"/>
      <c r="D354" s="17"/>
      <c r="F354" s="161"/>
      <c r="G354" s="161"/>
      <c r="H354" s="161"/>
      <c r="I354" s="161"/>
      <c r="J354" s="161"/>
      <c r="K354" s="161"/>
      <c r="L354" s="161"/>
      <c r="M354" s="161"/>
      <c r="N354" s="161"/>
      <c r="O354" s="161"/>
      <c r="P354" s="161"/>
      <c r="Q354" s="161"/>
      <c r="R354" s="161"/>
      <c r="S354" s="161"/>
      <c r="T354" s="161"/>
      <c r="U354" s="161"/>
      <c r="V354" s="161"/>
      <c r="W354" s="161"/>
      <c r="X354" s="161"/>
      <c r="Y354" s="161"/>
      <c r="Z354" s="161"/>
      <c r="AA354" s="161"/>
      <c r="AB354" s="161"/>
      <c r="AC354" s="161"/>
      <c r="AD354" s="161"/>
      <c r="AE354" s="161"/>
      <c r="AF354" s="161"/>
      <c r="AG354" s="17"/>
      <c r="AH354" s="17"/>
      <c r="AI354" s="17"/>
      <c r="AJ354" s="161"/>
      <c r="AK354" s="161"/>
      <c r="AL354" s="161"/>
      <c r="AM354" s="161"/>
      <c r="AN354" s="161"/>
      <c r="AO354" s="161"/>
      <c r="AP354" s="161"/>
      <c r="AQ354" s="161"/>
      <c r="AR354" s="161"/>
      <c r="AS354" s="161"/>
      <c r="AT354" s="161"/>
      <c r="AU354" s="161"/>
      <c r="AV354" s="17"/>
      <c r="AW354" s="17"/>
      <c r="AX354" s="17"/>
      <c r="AY354" s="161"/>
      <c r="AZ354" s="161"/>
      <c r="BA354" s="161"/>
      <c r="BB354" s="161"/>
      <c r="BC354" s="161"/>
      <c r="BD354" s="161"/>
      <c r="BE354" s="161"/>
      <c r="BF354" s="161"/>
      <c r="BG354" s="161"/>
      <c r="BH354" s="161"/>
      <c r="BI354" s="161"/>
      <c r="BJ354" s="161"/>
      <c r="BK354" s="17"/>
      <c r="BL354" s="17"/>
      <c r="BM354" s="17"/>
      <c r="BN354" s="161"/>
      <c r="BO354" s="161"/>
      <c r="BP354" s="161"/>
      <c r="BQ354" s="161"/>
      <c r="BR354" s="161"/>
      <c r="BS354" s="161"/>
      <c r="BT354" s="161"/>
      <c r="BU354" s="161"/>
      <c r="BV354" s="161"/>
      <c r="BW354" s="161"/>
      <c r="BX354" s="161"/>
      <c r="BY354" s="161"/>
      <c r="BZ354" s="17"/>
      <c r="CA354" s="17"/>
      <c r="CB354" s="17"/>
      <c r="CC354" s="161"/>
      <c r="CD354" s="161"/>
      <c r="CE354" s="161"/>
      <c r="CF354" s="161"/>
      <c r="CG354" s="161"/>
      <c r="CH354" s="161"/>
      <c r="CI354" s="161"/>
      <c r="CJ354" s="161"/>
      <c r="CK354" s="161"/>
      <c r="CL354" s="161"/>
      <c r="CM354" s="161"/>
      <c r="CN354" s="161"/>
      <c r="CO354" s="17"/>
      <c r="CP354" s="17"/>
      <c r="CQ354" s="17"/>
    </row>
    <row r="355" spans="1:97" s="8" customFormat="1" x14ac:dyDescent="0.35">
      <c r="A355" s="8" t="s">
        <v>297</v>
      </c>
      <c r="C355" s="17">
        <v>180000</v>
      </c>
      <c r="D355" s="17">
        <v>170000</v>
      </c>
      <c r="E355" s="186">
        <v>0.01</v>
      </c>
      <c r="F355" s="190">
        <f t="shared" ref="F355:Q355" si="2003">$E$355*F245</f>
        <v>8500</v>
      </c>
      <c r="G355" s="190">
        <f t="shared" si="2003"/>
        <v>18000</v>
      </c>
      <c r="H355" s="190">
        <f t="shared" si="2003"/>
        <v>14500</v>
      </c>
      <c r="I355" s="190">
        <f t="shared" si="2003"/>
        <v>16500</v>
      </c>
      <c r="J355" s="190">
        <f t="shared" si="2003"/>
        <v>23000</v>
      </c>
      <c r="K355" s="190">
        <f t="shared" si="2003"/>
        <v>23000</v>
      </c>
      <c r="L355" s="190">
        <f t="shared" si="2003"/>
        <v>21000</v>
      </c>
      <c r="M355" s="190">
        <f t="shared" si="2003"/>
        <v>16000</v>
      </c>
      <c r="N355" s="190">
        <f t="shared" si="2003"/>
        <v>16000</v>
      </c>
      <c r="O355" s="190">
        <f t="shared" si="2003"/>
        <v>16000</v>
      </c>
      <c r="P355" s="190">
        <f t="shared" si="2003"/>
        <v>10000</v>
      </c>
      <c r="Q355" s="190">
        <f t="shared" si="2003"/>
        <v>8250</v>
      </c>
      <c r="R355" s="190"/>
      <c r="S355" s="190">
        <f>SUM(F355:Q355)</f>
        <v>190750</v>
      </c>
      <c r="T355" s="190"/>
      <c r="U355" s="190">
        <f t="shared" ref="U355:AF355" si="2004">$E$355*U245</f>
        <v>9264.220183486239</v>
      </c>
      <c r="V355" s="190">
        <f t="shared" si="2004"/>
        <v>19618.348623853213</v>
      </c>
      <c r="W355" s="190">
        <f t="shared" si="2004"/>
        <v>15803.669724770643</v>
      </c>
      <c r="X355" s="190">
        <f t="shared" si="2004"/>
        <v>17983.486238532114</v>
      </c>
      <c r="Y355" s="190">
        <f t="shared" si="2004"/>
        <v>25067.889908256886</v>
      </c>
      <c r="Z355" s="190">
        <f t="shared" si="2004"/>
        <v>25067.889908256886</v>
      </c>
      <c r="AA355" s="190">
        <f t="shared" si="2004"/>
        <v>22888.073394495415</v>
      </c>
      <c r="AB355" s="190">
        <f t="shared" si="2004"/>
        <v>17438.532110091746</v>
      </c>
      <c r="AC355" s="190">
        <f t="shared" si="2004"/>
        <v>17438.532110091746</v>
      </c>
      <c r="AD355" s="190">
        <f t="shared" si="2004"/>
        <v>17438.532110091746</v>
      </c>
      <c r="AE355" s="190">
        <f t="shared" si="2004"/>
        <v>10899.082568807342</v>
      </c>
      <c r="AF355" s="190">
        <f t="shared" si="2004"/>
        <v>8991.743119266057</v>
      </c>
      <c r="AG355" s="211"/>
      <c r="AH355" s="211"/>
      <c r="AI355" s="211"/>
      <c r="AJ355" s="190">
        <f t="shared" ref="AJ355:AU355" si="2005">$E$355*AJ245</f>
        <v>9727.4311926605515</v>
      </c>
      <c r="AK355" s="190">
        <f t="shared" si="2005"/>
        <v>20599.266055045875</v>
      </c>
      <c r="AL355" s="190">
        <f t="shared" si="2005"/>
        <v>16593.853211009173</v>
      </c>
      <c r="AM355" s="190">
        <f t="shared" si="2005"/>
        <v>18882.660550458721</v>
      </c>
      <c r="AN355" s="190">
        <f t="shared" si="2005"/>
        <v>26321.284403669732</v>
      </c>
      <c r="AO355" s="190">
        <f t="shared" si="2005"/>
        <v>26321.284403669732</v>
      </c>
      <c r="AP355" s="190">
        <f t="shared" si="2005"/>
        <v>24032.477064220187</v>
      </c>
      <c r="AQ355" s="190">
        <f t="shared" si="2005"/>
        <v>18310.458715596335</v>
      </c>
      <c r="AR355" s="190">
        <f t="shared" si="2005"/>
        <v>18310.458715596335</v>
      </c>
      <c r="AS355" s="190">
        <f t="shared" si="2005"/>
        <v>18310.458715596335</v>
      </c>
      <c r="AT355" s="190">
        <f t="shared" si="2005"/>
        <v>11444.036697247708</v>
      </c>
      <c r="AU355" s="190">
        <f t="shared" si="2005"/>
        <v>9441.3302752293603</v>
      </c>
      <c r="AV355" s="211"/>
      <c r="AW355" s="211"/>
      <c r="AX355" s="211"/>
      <c r="AY355" s="190">
        <f t="shared" ref="AY355:BJ355" si="2006">$E$355*AY245</f>
        <v>10213.802752293581</v>
      </c>
      <c r="AZ355" s="190">
        <f t="shared" si="2006"/>
        <v>21629.229357798165</v>
      </c>
      <c r="BA355" s="190">
        <f t="shared" si="2006"/>
        <v>17423.545871559632</v>
      </c>
      <c r="BB355" s="190">
        <f t="shared" si="2006"/>
        <v>19826.793577981658</v>
      </c>
      <c r="BC355" s="190">
        <f t="shared" si="2006"/>
        <v>27637.34862385322</v>
      </c>
      <c r="BD355" s="190">
        <f t="shared" si="2006"/>
        <v>27637.34862385322</v>
      </c>
      <c r="BE355" s="190">
        <f t="shared" si="2006"/>
        <v>25234.100917431202</v>
      </c>
      <c r="BF355" s="190">
        <f t="shared" si="2006"/>
        <v>19225.981651376151</v>
      </c>
      <c r="BG355" s="190">
        <f t="shared" si="2006"/>
        <v>19225.981651376151</v>
      </c>
      <c r="BH355" s="190">
        <f t="shared" si="2006"/>
        <v>19225.981651376151</v>
      </c>
      <c r="BI355" s="190">
        <f t="shared" si="2006"/>
        <v>12016.238532110094</v>
      </c>
      <c r="BJ355" s="190">
        <f t="shared" si="2006"/>
        <v>9913.396788990829</v>
      </c>
      <c r="BK355" s="211"/>
      <c r="BL355" s="211"/>
      <c r="BM355" s="211"/>
      <c r="BN355" s="190">
        <f t="shared" ref="BN355:BY355" si="2007">$E$355*BN245</f>
        <v>10724.492889908259</v>
      </c>
      <c r="BO355" s="190">
        <f t="shared" si="2007"/>
        <v>22710.690825688074</v>
      </c>
      <c r="BP355" s="190">
        <f t="shared" si="2007"/>
        <v>18294.723165137617</v>
      </c>
      <c r="BQ355" s="190">
        <f t="shared" si="2007"/>
        <v>20818.133256880741</v>
      </c>
      <c r="BR355" s="190">
        <f t="shared" si="2007"/>
        <v>29019.216055045883</v>
      </c>
      <c r="BS355" s="190">
        <f t="shared" si="2007"/>
        <v>29019.216055045883</v>
      </c>
      <c r="BT355" s="190">
        <f t="shared" si="2007"/>
        <v>26495.805963302762</v>
      </c>
      <c r="BU355" s="190">
        <f t="shared" si="2007"/>
        <v>20187.280733944961</v>
      </c>
      <c r="BV355" s="190">
        <f t="shared" si="2007"/>
        <v>20187.280733944961</v>
      </c>
      <c r="BW355" s="190">
        <f t="shared" si="2007"/>
        <v>20187.280733944961</v>
      </c>
      <c r="BX355" s="190">
        <f t="shared" si="2007"/>
        <v>12617.050458715601</v>
      </c>
      <c r="BY355" s="190">
        <f t="shared" si="2007"/>
        <v>10409.066628440371</v>
      </c>
      <c r="BZ355" s="211"/>
      <c r="CA355" s="211"/>
      <c r="CB355" s="211"/>
      <c r="CC355" s="190">
        <f t="shared" ref="CC355:CN355" si="2008">$E$355*CC245</f>
        <v>11260.717534403673</v>
      </c>
      <c r="CD355" s="190">
        <f t="shared" si="2008"/>
        <v>23846.225366972481</v>
      </c>
      <c r="CE355" s="190">
        <f t="shared" si="2008"/>
        <v>19209.459323394498</v>
      </c>
      <c r="CF355" s="190">
        <f t="shared" si="2008"/>
        <v>21859.039919724783</v>
      </c>
      <c r="CG355" s="190">
        <f t="shared" si="2008"/>
        <v>30470.176857798178</v>
      </c>
      <c r="CH355" s="190">
        <f t="shared" si="2008"/>
        <v>30470.176857798178</v>
      </c>
      <c r="CI355" s="190">
        <f t="shared" si="2008"/>
        <v>27820.596261467901</v>
      </c>
      <c r="CJ355" s="190">
        <f t="shared" si="2008"/>
        <v>21196.644770642208</v>
      </c>
      <c r="CK355" s="190">
        <f t="shared" si="2008"/>
        <v>21196.644770642208</v>
      </c>
      <c r="CL355" s="190">
        <f t="shared" si="2008"/>
        <v>21196.644770642208</v>
      </c>
      <c r="CM355" s="190">
        <f t="shared" si="2008"/>
        <v>13247.902981651381</v>
      </c>
      <c r="CN355" s="190">
        <f t="shared" si="2008"/>
        <v>10929.519959862391</v>
      </c>
      <c r="CO355" s="211"/>
      <c r="CP355" s="211"/>
      <c r="CQ355" s="211"/>
      <c r="CR355" s="25"/>
      <c r="CS355" s="25"/>
    </row>
    <row r="356" spans="1:97" s="8" customFormat="1" x14ac:dyDescent="0.35">
      <c r="A356" s="8" t="s">
        <v>296</v>
      </c>
      <c r="C356" s="17">
        <v>14400</v>
      </c>
      <c r="D356" s="17">
        <v>14400</v>
      </c>
      <c r="F356" s="190">
        <v>1200</v>
      </c>
      <c r="G356" s="190">
        <v>1200</v>
      </c>
      <c r="H356" s="190">
        <v>1200</v>
      </c>
      <c r="I356" s="190">
        <v>1200</v>
      </c>
      <c r="J356" s="190">
        <v>1200</v>
      </c>
      <c r="K356" s="190">
        <v>1200</v>
      </c>
      <c r="L356" s="190">
        <v>1200</v>
      </c>
      <c r="M356" s="190">
        <v>1200</v>
      </c>
      <c r="N356" s="190">
        <v>1200</v>
      </c>
      <c r="O356" s="190">
        <v>1200</v>
      </c>
      <c r="P356" s="190">
        <v>1200</v>
      </c>
      <c r="Q356" s="190">
        <v>1200</v>
      </c>
      <c r="R356" s="190"/>
      <c r="S356" s="190">
        <f>SUM(F356:Q356)</f>
        <v>14400</v>
      </c>
      <c r="T356" s="190"/>
      <c r="U356" s="190">
        <v>1200</v>
      </c>
      <c r="V356" s="190">
        <v>1200</v>
      </c>
      <c r="W356" s="190">
        <v>1200</v>
      </c>
      <c r="X356" s="190">
        <v>1200</v>
      </c>
      <c r="Y356" s="190">
        <v>1200</v>
      </c>
      <c r="Z356" s="190">
        <v>1200</v>
      </c>
      <c r="AA356" s="190">
        <v>1200</v>
      </c>
      <c r="AB356" s="190">
        <v>1200</v>
      </c>
      <c r="AC356" s="190">
        <v>1200</v>
      </c>
      <c r="AD356" s="190">
        <v>1200</v>
      </c>
      <c r="AE356" s="190">
        <v>1200</v>
      </c>
      <c r="AF356" s="190">
        <v>1200</v>
      </c>
      <c r="AG356" s="211"/>
      <c r="AH356" s="211"/>
      <c r="AI356" s="211"/>
      <c r="AJ356" s="190">
        <v>1200</v>
      </c>
      <c r="AK356" s="190">
        <v>1200</v>
      </c>
      <c r="AL356" s="190">
        <v>1200</v>
      </c>
      <c r="AM356" s="190">
        <v>1200</v>
      </c>
      <c r="AN356" s="190">
        <v>1200</v>
      </c>
      <c r="AO356" s="190">
        <v>1200</v>
      </c>
      <c r="AP356" s="190">
        <v>1200</v>
      </c>
      <c r="AQ356" s="190">
        <v>1200</v>
      </c>
      <c r="AR356" s="190">
        <v>1200</v>
      </c>
      <c r="AS356" s="190">
        <v>1200</v>
      </c>
      <c r="AT356" s="190">
        <v>1200</v>
      </c>
      <c r="AU356" s="190">
        <v>1200</v>
      </c>
      <c r="AV356" s="211"/>
      <c r="AW356" s="211"/>
      <c r="AX356" s="211"/>
      <c r="AY356" s="190">
        <v>1200</v>
      </c>
      <c r="AZ356" s="190">
        <v>1200</v>
      </c>
      <c r="BA356" s="190">
        <v>1200</v>
      </c>
      <c r="BB356" s="190">
        <v>1200</v>
      </c>
      <c r="BC356" s="190">
        <v>1200</v>
      </c>
      <c r="BD356" s="190">
        <v>1200</v>
      </c>
      <c r="BE356" s="190">
        <v>1200</v>
      </c>
      <c r="BF356" s="190">
        <v>1200</v>
      </c>
      <c r="BG356" s="190">
        <v>1200</v>
      </c>
      <c r="BH356" s="190">
        <v>1200</v>
      </c>
      <c r="BI356" s="190">
        <v>1200</v>
      </c>
      <c r="BJ356" s="190">
        <v>1200</v>
      </c>
      <c r="BK356" s="211"/>
      <c r="BL356" s="211"/>
      <c r="BM356" s="211"/>
      <c r="BN356" s="190">
        <v>1200</v>
      </c>
      <c r="BO356" s="190">
        <v>1200</v>
      </c>
      <c r="BP356" s="190">
        <v>1200</v>
      </c>
      <c r="BQ356" s="190">
        <v>1200</v>
      </c>
      <c r="BR356" s="190">
        <v>1200</v>
      </c>
      <c r="BS356" s="190">
        <v>1200</v>
      </c>
      <c r="BT356" s="190">
        <v>1200</v>
      </c>
      <c r="BU356" s="190">
        <v>1200</v>
      </c>
      <c r="BV356" s="190">
        <v>1200</v>
      </c>
      <c r="BW356" s="190">
        <v>1200</v>
      </c>
      <c r="BX356" s="190">
        <v>1200</v>
      </c>
      <c r="BY356" s="190">
        <v>1200</v>
      </c>
      <c r="BZ356" s="211"/>
      <c r="CA356" s="211"/>
      <c r="CB356" s="211"/>
      <c r="CC356" s="190">
        <v>1200</v>
      </c>
      <c r="CD356" s="190">
        <v>1200</v>
      </c>
      <c r="CE356" s="190">
        <v>1200</v>
      </c>
      <c r="CF356" s="190">
        <v>1200</v>
      </c>
      <c r="CG356" s="190">
        <v>1200</v>
      </c>
      <c r="CH356" s="190">
        <v>1200</v>
      </c>
      <c r="CI356" s="190">
        <v>1200</v>
      </c>
      <c r="CJ356" s="190">
        <v>1200</v>
      </c>
      <c r="CK356" s="190">
        <v>1200</v>
      </c>
      <c r="CL356" s="190">
        <v>1200</v>
      </c>
      <c r="CM356" s="190">
        <v>1200</v>
      </c>
      <c r="CN356" s="190">
        <v>1200</v>
      </c>
      <c r="CO356" s="211"/>
      <c r="CP356" s="211"/>
      <c r="CQ356" s="211"/>
      <c r="CR356" s="25"/>
      <c r="CS356" s="25"/>
    </row>
    <row r="357" spans="1:97" s="8" customFormat="1" x14ac:dyDescent="0.35">
      <c r="A357" s="8" t="s">
        <v>265</v>
      </c>
      <c r="C357" s="17">
        <v>9000</v>
      </c>
      <c r="D357" s="17">
        <v>9000</v>
      </c>
      <c r="F357" s="190">
        <v>750</v>
      </c>
      <c r="G357" s="190">
        <v>750</v>
      </c>
      <c r="H357" s="190">
        <v>750</v>
      </c>
      <c r="I357" s="190">
        <v>750</v>
      </c>
      <c r="J357" s="190">
        <v>750</v>
      </c>
      <c r="K357" s="190">
        <v>750</v>
      </c>
      <c r="L357" s="190">
        <v>750</v>
      </c>
      <c r="M357" s="190">
        <v>750</v>
      </c>
      <c r="N357" s="190">
        <v>750</v>
      </c>
      <c r="O357" s="190">
        <v>750</v>
      </c>
      <c r="P357" s="190">
        <v>750</v>
      </c>
      <c r="Q357" s="190">
        <v>750</v>
      </c>
      <c r="R357" s="190"/>
      <c r="S357" s="190">
        <f>SUM(F357:Q357)</f>
        <v>9000</v>
      </c>
      <c r="T357" s="190"/>
      <c r="U357" s="190">
        <v>750</v>
      </c>
      <c r="V357" s="190">
        <v>750</v>
      </c>
      <c r="W357" s="190">
        <v>750</v>
      </c>
      <c r="X357" s="190">
        <v>750</v>
      </c>
      <c r="Y357" s="190">
        <v>750</v>
      </c>
      <c r="Z357" s="190">
        <v>750</v>
      </c>
      <c r="AA357" s="190">
        <v>750</v>
      </c>
      <c r="AB357" s="190">
        <v>750</v>
      </c>
      <c r="AC357" s="190">
        <v>750</v>
      </c>
      <c r="AD357" s="190">
        <v>750</v>
      </c>
      <c r="AE357" s="190">
        <v>750</v>
      </c>
      <c r="AF357" s="190">
        <v>750</v>
      </c>
      <c r="AG357" s="211"/>
      <c r="AH357" s="211"/>
      <c r="AI357" s="211"/>
      <c r="AJ357" s="190">
        <v>750</v>
      </c>
      <c r="AK357" s="190">
        <v>750</v>
      </c>
      <c r="AL357" s="190">
        <v>750</v>
      </c>
      <c r="AM357" s="190">
        <v>750</v>
      </c>
      <c r="AN357" s="190">
        <v>750</v>
      </c>
      <c r="AO357" s="190">
        <v>750</v>
      </c>
      <c r="AP357" s="190">
        <v>750</v>
      </c>
      <c r="AQ357" s="190">
        <v>750</v>
      </c>
      <c r="AR357" s="190">
        <v>750</v>
      </c>
      <c r="AS357" s="190">
        <v>750</v>
      </c>
      <c r="AT357" s="190">
        <v>750</v>
      </c>
      <c r="AU357" s="190">
        <v>750</v>
      </c>
      <c r="AV357" s="211"/>
      <c r="AW357" s="211"/>
      <c r="AX357" s="211"/>
      <c r="AY357" s="190">
        <v>750</v>
      </c>
      <c r="AZ357" s="190">
        <v>750</v>
      </c>
      <c r="BA357" s="190">
        <v>750</v>
      </c>
      <c r="BB357" s="190">
        <v>750</v>
      </c>
      <c r="BC357" s="190">
        <v>750</v>
      </c>
      <c r="BD357" s="190">
        <v>750</v>
      </c>
      <c r="BE357" s="190">
        <v>750</v>
      </c>
      <c r="BF357" s="190">
        <v>750</v>
      </c>
      <c r="BG357" s="190">
        <v>750</v>
      </c>
      <c r="BH357" s="190">
        <v>750</v>
      </c>
      <c r="BI357" s="190">
        <v>750</v>
      </c>
      <c r="BJ357" s="190">
        <v>750</v>
      </c>
      <c r="BK357" s="211"/>
      <c r="BL357" s="211"/>
      <c r="BM357" s="211"/>
      <c r="BN357" s="190">
        <v>750</v>
      </c>
      <c r="BO357" s="190">
        <v>750</v>
      </c>
      <c r="BP357" s="190">
        <v>750</v>
      </c>
      <c r="BQ357" s="190">
        <v>750</v>
      </c>
      <c r="BR357" s="190">
        <v>750</v>
      </c>
      <c r="BS357" s="190">
        <v>750</v>
      </c>
      <c r="BT357" s="190">
        <v>750</v>
      </c>
      <c r="BU357" s="190">
        <v>750</v>
      </c>
      <c r="BV357" s="190">
        <v>750</v>
      </c>
      <c r="BW357" s="190">
        <v>750</v>
      </c>
      <c r="BX357" s="190">
        <v>750</v>
      </c>
      <c r="BY357" s="190">
        <v>750</v>
      </c>
      <c r="BZ357" s="211"/>
      <c r="CA357" s="211"/>
      <c r="CB357" s="211"/>
      <c r="CC357" s="190">
        <v>750</v>
      </c>
      <c r="CD357" s="190">
        <v>750</v>
      </c>
      <c r="CE357" s="190">
        <v>750</v>
      </c>
      <c r="CF357" s="190">
        <v>750</v>
      </c>
      <c r="CG357" s="190">
        <v>750</v>
      </c>
      <c r="CH357" s="190">
        <v>750</v>
      </c>
      <c r="CI357" s="190">
        <v>750</v>
      </c>
      <c r="CJ357" s="190">
        <v>750</v>
      </c>
      <c r="CK357" s="190">
        <v>750</v>
      </c>
      <c r="CL357" s="190">
        <v>750</v>
      </c>
      <c r="CM357" s="190">
        <v>750</v>
      </c>
      <c r="CN357" s="190">
        <v>750</v>
      </c>
      <c r="CO357" s="211"/>
      <c r="CP357" s="211"/>
      <c r="CQ357" s="211"/>
      <c r="CR357" s="25"/>
      <c r="CS357" s="25"/>
    </row>
    <row r="358" spans="1:97" s="8" customFormat="1" x14ac:dyDescent="0.35">
      <c r="A358" s="8" t="s">
        <v>240</v>
      </c>
      <c r="C358" s="17">
        <v>3600</v>
      </c>
      <c r="D358" s="17">
        <v>3600</v>
      </c>
      <c r="F358" s="190">
        <v>300</v>
      </c>
      <c r="G358" s="190">
        <v>300</v>
      </c>
      <c r="H358" s="190">
        <v>300</v>
      </c>
      <c r="I358" s="190">
        <v>300</v>
      </c>
      <c r="J358" s="190">
        <v>300</v>
      </c>
      <c r="K358" s="190">
        <v>300</v>
      </c>
      <c r="L358" s="190">
        <v>300</v>
      </c>
      <c r="M358" s="190">
        <v>300</v>
      </c>
      <c r="N358" s="190">
        <v>300</v>
      </c>
      <c r="O358" s="190">
        <v>300</v>
      </c>
      <c r="P358" s="190">
        <v>300</v>
      </c>
      <c r="Q358" s="190">
        <v>300</v>
      </c>
      <c r="R358" s="190"/>
      <c r="S358" s="190">
        <f>SUM(F358:Q358)</f>
        <v>3600</v>
      </c>
      <c r="T358" s="190"/>
      <c r="U358" s="190">
        <v>300</v>
      </c>
      <c r="V358" s="190">
        <v>300</v>
      </c>
      <c r="W358" s="190">
        <v>300</v>
      </c>
      <c r="X358" s="190">
        <v>300</v>
      </c>
      <c r="Y358" s="190">
        <v>300</v>
      </c>
      <c r="Z358" s="190">
        <v>300</v>
      </c>
      <c r="AA358" s="190">
        <v>300</v>
      </c>
      <c r="AB358" s="190">
        <v>300</v>
      </c>
      <c r="AC358" s="190">
        <v>300</v>
      </c>
      <c r="AD358" s="190">
        <v>300</v>
      </c>
      <c r="AE358" s="190">
        <v>300</v>
      </c>
      <c r="AF358" s="190">
        <v>300</v>
      </c>
      <c r="AG358" s="211"/>
      <c r="AH358" s="211"/>
      <c r="AI358" s="211"/>
      <c r="AJ358" s="190">
        <v>300</v>
      </c>
      <c r="AK358" s="190">
        <v>300</v>
      </c>
      <c r="AL358" s="190">
        <v>300</v>
      </c>
      <c r="AM358" s="190">
        <v>300</v>
      </c>
      <c r="AN358" s="190">
        <v>300</v>
      </c>
      <c r="AO358" s="190">
        <v>300</v>
      </c>
      <c r="AP358" s="190">
        <v>300</v>
      </c>
      <c r="AQ358" s="190">
        <v>300</v>
      </c>
      <c r="AR358" s="190">
        <v>300</v>
      </c>
      <c r="AS358" s="190">
        <v>300</v>
      </c>
      <c r="AT358" s="190">
        <v>300</v>
      </c>
      <c r="AU358" s="190">
        <v>300</v>
      </c>
      <c r="AV358" s="211"/>
      <c r="AW358" s="211"/>
      <c r="AX358" s="211"/>
      <c r="AY358" s="190">
        <v>300</v>
      </c>
      <c r="AZ358" s="190">
        <v>300</v>
      </c>
      <c r="BA358" s="190">
        <v>300</v>
      </c>
      <c r="BB358" s="190">
        <v>300</v>
      </c>
      <c r="BC358" s="190">
        <v>300</v>
      </c>
      <c r="BD358" s="190">
        <v>300</v>
      </c>
      <c r="BE358" s="190">
        <v>300</v>
      </c>
      <c r="BF358" s="190">
        <v>300</v>
      </c>
      <c r="BG358" s="190">
        <v>300</v>
      </c>
      <c r="BH358" s="190">
        <v>300</v>
      </c>
      <c r="BI358" s="190">
        <v>300</v>
      </c>
      <c r="BJ358" s="190">
        <v>300</v>
      </c>
      <c r="BK358" s="211"/>
      <c r="BL358" s="211"/>
      <c r="BM358" s="211"/>
      <c r="BN358" s="190">
        <v>300</v>
      </c>
      <c r="BO358" s="190">
        <v>300</v>
      </c>
      <c r="BP358" s="190">
        <v>300</v>
      </c>
      <c r="BQ358" s="190">
        <v>300</v>
      </c>
      <c r="BR358" s="190">
        <v>300</v>
      </c>
      <c r="BS358" s="190">
        <v>300</v>
      </c>
      <c r="BT358" s="190">
        <v>300</v>
      </c>
      <c r="BU358" s="190">
        <v>300</v>
      </c>
      <c r="BV358" s="190">
        <v>300</v>
      </c>
      <c r="BW358" s="190">
        <v>300</v>
      </c>
      <c r="BX358" s="190">
        <v>300</v>
      </c>
      <c r="BY358" s="190">
        <v>300</v>
      </c>
      <c r="BZ358" s="211"/>
      <c r="CA358" s="211"/>
      <c r="CB358" s="211"/>
      <c r="CC358" s="190">
        <v>300</v>
      </c>
      <c r="CD358" s="190">
        <v>300</v>
      </c>
      <c r="CE358" s="190">
        <v>300</v>
      </c>
      <c r="CF358" s="190">
        <v>300</v>
      </c>
      <c r="CG358" s="190">
        <v>300</v>
      </c>
      <c r="CH358" s="190">
        <v>300</v>
      </c>
      <c r="CI358" s="190">
        <v>300</v>
      </c>
      <c r="CJ358" s="190">
        <v>300</v>
      </c>
      <c r="CK358" s="190">
        <v>300</v>
      </c>
      <c r="CL358" s="190">
        <v>300</v>
      </c>
      <c r="CM358" s="190">
        <v>300</v>
      </c>
      <c r="CN358" s="190">
        <v>300</v>
      </c>
      <c r="CO358" s="211"/>
      <c r="CP358" s="211"/>
      <c r="CQ358" s="211"/>
      <c r="CR358" s="25"/>
      <c r="CS358" s="25"/>
    </row>
    <row r="359" spans="1:97" s="11" customFormat="1" x14ac:dyDescent="0.35">
      <c r="A359" s="11" t="s">
        <v>241</v>
      </c>
      <c r="C359" s="120">
        <v>1200</v>
      </c>
      <c r="D359" s="120">
        <v>1200</v>
      </c>
      <c r="F359" s="192">
        <v>100</v>
      </c>
      <c r="G359" s="192">
        <v>100</v>
      </c>
      <c r="H359" s="192">
        <v>100</v>
      </c>
      <c r="I359" s="192">
        <v>100</v>
      </c>
      <c r="J359" s="192">
        <v>100</v>
      </c>
      <c r="K359" s="192">
        <v>100</v>
      </c>
      <c r="L359" s="192">
        <v>100</v>
      </c>
      <c r="M359" s="192">
        <v>100</v>
      </c>
      <c r="N359" s="192">
        <v>100</v>
      </c>
      <c r="O359" s="192">
        <v>100</v>
      </c>
      <c r="P359" s="192">
        <v>100</v>
      </c>
      <c r="Q359" s="192">
        <v>100</v>
      </c>
      <c r="R359" s="192"/>
      <c r="S359" s="192">
        <f>SUM(F359:Q359)</f>
        <v>1200</v>
      </c>
      <c r="T359" s="192"/>
      <c r="U359" s="192">
        <v>100</v>
      </c>
      <c r="V359" s="192">
        <v>100</v>
      </c>
      <c r="W359" s="192">
        <v>100</v>
      </c>
      <c r="X359" s="192">
        <v>100</v>
      </c>
      <c r="Y359" s="192">
        <v>100</v>
      </c>
      <c r="Z359" s="192">
        <v>100</v>
      </c>
      <c r="AA359" s="192">
        <v>100</v>
      </c>
      <c r="AB359" s="192">
        <v>100</v>
      </c>
      <c r="AC359" s="192">
        <v>100</v>
      </c>
      <c r="AD359" s="192">
        <v>100</v>
      </c>
      <c r="AE359" s="192">
        <v>100</v>
      </c>
      <c r="AF359" s="192">
        <v>100</v>
      </c>
      <c r="AG359" s="212"/>
      <c r="AH359" s="212"/>
      <c r="AI359" s="212"/>
      <c r="AJ359" s="192">
        <v>100</v>
      </c>
      <c r="AK359" s="192">
        <v>100</v>
      </c>
      <c r="AL359" s="192">
        <v>100</v>
      </c>
      <c r="AM359" s="192">
        <v>100</v>
      </c>
      <c r="AN359" s="192">
        <v>100</v>
      </c>
      <c r="AO359" s="192">
        <v>100</v>
      </c>
      <c r="AP359" s="192">
        <v>100</v>
      </c>
      <c r="AQ359" s="192">
        <v>100</v>
      </c>
      <c r="AR359" s="192">
        <v>100</v>
      </c>
      <c r="AS359" s="192">
        <v>100</v>
      </c>
      <c r="AT359" s="192">
        <v>100</v>
      </c>
      <c r="AU359" s="192">
        <v>100</v>
      </c>
      <c r="AV359" s="212"/>
      <c r="AW359" s="212"/>
      <c r="AX359" s="212"/>
      <c r="AY359" s="192">
        <v>100</v>
      </c>
      <c r="AZ359" s="192">
        <v>100</v>
      </c>
      <c r="BA359" s="192">
        <v>100</v>
      </c>
      <c r="BB359" s="192">
        <v>100</v>
      </c>
      <c r="BC359" s="192">
        <v>100</v>
      </c>
      <c r="BD359" s="192">
        <v>100</v>
      </c>
      <c r="BE359" s="192">
        <v>100</v>
      </c>
      <c r="BF359" s="192">
        <v>100</v>
      </c>
      <c r="BG359" s="192">
        <v>100</v>
      </c>
      <c r="BH359" s="192">
        <v>100</v>
      </c>
      <c r="BI359" s="192">
        <v>100</v>
      </c>
      <c r="BJ359" s="192">
        <v>100</v>
      </c>
      <c r="BK359" s="212"/>
      <c r="BL359" s="212"/>
      <c r="BM359" s="212"/>
      <c r="BN359" s="192">
        <v>100</v>
      </c>
      <c r="BO359" s="192">
        <v>100</v>
      </c>
      <c r="BP359" s="192">
        <v>100</v>
      </c>
      <c r="BQ359" s="192">
        <v>100</v>
      </c>
      <c r="BR359" s="192">
        <v>100</v>
      </c>
      <c r="BS359" s="192">
        <v>100</v>
      </c>
      <c r="BT359" s="192">
        <v>100</v>
      </c>
      <c r="BU359" s="192">
        <v>100</v>
      </c>
      <c r="BV359" s="192">
        <v>100</v>
      </c>
      <c r="BW359" s="192">
        <v>100</v>
      </c>
      <c r="BX359" s="192">
        <v>100</v>
      </c>
      <c r="BY359" s="192">
        <v>100</v>
      </c>
      <c r="BZ359" s="212"/>
      <c r="CA359" s="212"/>
      <c r="CB359" s="212"/>
      <c r="CC359" s="192">
        <v>100</v>
      </c>
      <c r="CD359" s="192">
        <v>100</v>
      </c>
      <c r="CE359" s="192">
        <v>100</v>
      </c>
      <c r="CF359" s="192">
        <v>100</v>
      </c>
      <c r="CG359" s="192">
        <v>100</v>
      </c>
      <c r="CH359" s="192">
        <v>100</v>
      </c>
      <c r="CI359" s="192">
        <v>100</v>
      </c>
      <c r="CJ359" s="192">
        <v>100</v>
      </c>
      <c r="CK359" s="192">
        <v>100</v>
      </c>
      <c r="CL359" s="192">
        <v>100</v>
      </c>
      <c r="CM359" s="192">
        <v>100</v>
      </c>
      <c r="CN359" s="192">
        <v>100</v>
      </c>
      <c r="CO359" s="212"/>
      <c r="CP359" s="212"/>
      <c r="CQ359" s="212"/>
      <c r="CR359" s="78"/>
      <c r="CS359" s="78"/>
    </row>
    <row r="360" spans="1:97" s="8" customFormat="1" x14ac:dyDescent="0.35">
      <c r="A360" s="8" t="s">
        <v>109</v>
      </c>
      <c r="C360" s="17">
        <f>SUM(C355:C358)</f>
        <v>207000</v>
      </c>
      <c r="D360" s="17">
        <f>SUM(D355:D358)</f>
        <v>197000</v>
      </c>
      <c r="F360" s="161">
        <f>SUM(F355:F359)</f>
        <v>10850</v>
      </c>
      <c r="G360" s="161">
        <f t="shared" ref="G360:P360" si="2009">SUM(G355:G359)</f>
        <v>20350</v>
      </c>
      <c r="H360" s="161">
        <f t="shared" si="2009"/>
        <v>16850</v>
      </c>
      <c r="I360" s="161">
        <f t="shared" si="2009"/>
        <v>18850</v>
      </c>
      <c r="J360" s="161">
        <f t="shared" si="2009"/>
        <v>25350</v>
      </c>
      <c r="K360" s="161">
        <f t="shared" si="2009"/>
        <v>25350</v>
      </c>
      <c r="L360" s="161">
        <f t="shared" si="2009"/>
        <v>23350</v>
      </c>
      <c r="M360" s="161">
        <f t="shared" si="2009"/>
        <v>18350</v>
      </c>
      <c r="N360" s="161">
        <f t="shared" si="2009"/>
        <v>18350</v>
      </c>
      <c r="O360" s="161">
        <f t="shared" si="2009"/>
        <v>18350</v>
      </c>
      <c r="P360" s="161">
        <f t="shared" si="2009"/>
        <v>12350</v>
      </c>
      <c r="Q360" s="161">
        <f>SUM(Q355:Q359)</f>
        <v>10600</v>
      </c>
      <c r="R360" s="161"/>
      <c r="S360" s="161">
        <f>SUM(S355:S359)</f>
        <v>218950</v>
      </c>
      <c r="T360" s="161"/>
      <c r="U360" s="161">
        <f>SUM(U355:U359)</f>
        <v>11614.220183486239</v>
      </c>
      <c r="V360" s="161">
        <f t="shared" ref="V360:AE360" si="2010">SUM(V355:V359)</f>
        <v>21968.348623853213</v>
      </c>
      <c r="W360" s="161">
        <f t="shared" si="2010"/>
        <v>18153.669724770643</v>
      </c>
      <c r="X360" s="161">
        <f t="shared" si="2010"/>
        <v>20333.486238532114</v>
      </c>
      <c r="Y360" s="161">
        <f t="shared" si="2010"/>
        <v>27417.889908256886</v>
      </c>
      <c r="Z360" s="161">
        <f t="shared" si="2010"/>
        <v>27417.889908256886</v>
      </c>
      <c r="AA360" s="161">
        <f t="shared" si="2010"/>
        <v>25238.073394495415</v>
      </c>
      <c r="AB360" s="161">
        <f t="shared" si="2010"/>
        <v>19788.532110091746</v>
      </c>
      <c r="AC360" s="161">
        <f t="shared" si="2010"/>
        <v>19788.532110091746</v>
      </c>
      <c r="AD360" s="161">
        <f t="shared" si="2010"/>
        <v>19788.532110091746</v>
      </c>
      <c r="AE360" s="161">
        <f t="shared" si="2010"/>
        <v>13249.082568807342</v>
      </c>
      <c r="AF360" s="161">
        <f>SUM(AF355:AF359)</f>
        <v>11341.743119266057</v>
      </c>
      <c r="AG360" s="17"/>
      <c r="AH360" s="17"/>
      <c r="AI360" s="17"/>
      <c r="AJ360" s="161">
        <f>SUM(AJ355:AJ359)</f>
        <v>12077.431192660551</v>
      </c>
      <c r="AK360" s="161">
        <f t="shared" ref="AK360:AT360" si="2011">SUM(AK355:AK359)</f>
        <v>22949.266055045875</v>
      </c>
      <c r="AL360" s="161">
        <f t="shared" si="2011"/>
        <v>18943.853211009173</v>
      </c>
      <c r="AM360" s="161">
        <f t="shared" si="2011"/>
        <v>21232.660550458721</v>
      </c>
      <c r="AN360" s="161">
        <f t="shared" si="2011"/>
        <v>28671.284403669732</v>
      </c>
      <c r="AO360" s="161">
        <f t="shared" si="2011"/>
        <v>28671.284403669732</v>
      </c>
      <c r="AP360" s="161">
        <f t="shared" si="2011"/>
        <v>26382.477064220187</v>
      </c>
      <c r="AQ360" s="161">
        <f t="shared" si="2011"/>
        <v>20660.458715596335</v>
      </c>
      <c r="AR360" s="161">
        <f t="shared" si="2011"/>
        <v>20660.458715596335</v>
      </c>
      <c r="AS360" s="161">
        <f t="shared" si="2011"/>
        <v>20660.458715596335</v>
      </c>
      <c r="AT360" s="161">
        <f t="shared" si="2011"/>
        <v>13794.036697247708</v>
      </c>
      <c r="AU360" s="161">
        <f>SUM(AU355:AU359)</f>
        <v>11791.33027522936</v>
      </c>
      <c r="AV360" s="17"/>
      <c r="AW360" s="17"/>
      <c r="AX360" s="17"/>
      <c r="AY360" s="161">
        <f>SUM(AY355:AY359)</f>
        <v>12563.802752293581</v>
      </c>
      <c r="AZ360" s="161">
        <f t="shared" ref="AZ360:BI360" si="2012">SUM(AZ355:AZ359)</f>
        <v>23979.229357798165</v>
      </c>
      <c r="BA360" s="161">
        <f t="shared" si="2012"/>
        <v>19773.545871559632</v>
      </c>
      <c r="BB360" s="161">
        <f t="shared" si="2012"/>
        <v>22176.793577981658</v>
      </c>
      <c r="BC360" s="161">
        <f t="shared" si="2012"/>
        <v>29987.34862385322</v>
      </c>
      <c r="BD360" s="161">
        <f t="shared" si="2012"/>
        <v>29987.34862385322</v>
      </c>
      <c r="BE360" s="161">
        <f t="shared" si="2012"/>
        <v>27584.100917431202</v>
      </c>
      <c r="BF360" s="161">
        <f t="shared" si="2012"/>
        <v>21575.981651376151</v>
      </c>
      <c r="BG360" s="161">
        <f t="shared" si="2012"/>
        <v>21575.981651376151</v>
      </c>
      <c r="BH360" s="161">
        <f t="shared" si="2012"/>
        <v>21575.981651376151</v>
      </c>
      <c r="BI360" s="161">
        <f t="shared" si="2012"/>
        <v>14366.238532110094</v>
      </c>
      <c r="BJ360" s="161">
        <f>SUM(BJ355:BJ359)</f>
        <v>12263.396788990829</v>
      </c>
      <c r="BK360" s="17"/>
      <c r="BL360" s="17"/>
      <c r="BM360" s="17"/>
      <c r="BN360" s="161">
        <f>SUM(BN355:BN359)</f>
        <v>13074.492889908259</v>
      </c>
      <c r="BO360" s="161">
        <f t="shared" ref="BO360:BX360" si="2013">SUM(BO355:BO359)</f>
        <v>25060.690825688074</v>
      </c>
      <c r="BP360" s="161">
        <f t="shared" si="2013"/>
        <v>20644.723165137617</v>
      </c>
      <c r="BQ360" s="161">
        <f t="shared" si="2013"/>
        <v>23168.133256880741</v>
      </c>
      <c r="BR360" s="161">
        <f t="shared" si="2013"/>
        <v>31369.216055045883</v>
      </c>
      <c r="BS360" s="161">
        <f t="shared" si="2013"/>
        <v>31369.216055045883</v>
      </c>
      <c r="BT360" s="161">
        <f t="shared" si="2013"/>
        <v>28845.805963302762</v>
      </c>
      <c r="BU360" s="161">
        <f t="shared" si="2013"/>
        <v>22537.280733944961</v>
      </c>
      <c r="BV360" s="161">
        <f t="shared" si="2013"/>
        <v>22537.280733944961</v>
      </c>
      <c r="BW360" s="161">
        <f t="shared" si="2013"/>
        <v>22537.280733944961</v>
      </c>
      <c r="BX360" s="161">
        <f t="shared" si="2013"/>
        <v>14967.050458715601</v>
      </c>
      <c r="BY360" s="161">
        <f>SUM(BY355:BY359)</f>
        <v>12759.066628440371</v>
      </c>
      <c r="BZ360" s="17"/>
      <c r="CA360" s="17"/>
      <c r="CB360" s="17"/>
      <c r="CC360" s="161">
        <f>SUM(CC355:CC359)</f>
        <v>13610.717534403673</v>
      </c>
      <c r="CD360" s="161">
        <f t="shared" ref="CD360:CM360" si="2014">SUM(CD355:CD359)</f>
        <v>26196.225366972481</v>
      </c>
      <c r="CE360" s="161">
        <f t="shared" si="2014"/>
        <v>21559.459323394498</v>
      </c>
      <c r="CF360" s="161">
        <f t="shared" si="2014"/>
        <v>24209.039919724783</v>
      </c>
      <c r="CG360" s="161">
        <f t="shared" si="2014"/>
        <v>32820.176857798178</v>
      </c>
      <c r="CH360" s="161">
        <f t="shared" si="2014"/>
        <v>32820.176857798178</v>
      </c>
      <c r="CI360" s="161">
        <f t="shared" si="2014"/>
        <v>30170.596261467901</v>
      </c>
      <c r="CJ360" s="161">
        <f t="shared" si="2014"/>
        <v>23546.644770642208</v>
      </c>
      <c r="CK360" s="161">
        <f t="shared" si="2014"/>
        <v>23546.644770642208</v>
      </c>
      <c r="CL360" s="161">
        <f t="shared" si="2014"/>
        <v>23546.644770642208</v>
      </c>
      <c r="CM360" s="161">
        <f t="shared" si="2014"/>
        <v>15597.902981651381</v>
      </c>
      <c r="CN360" s="161">
        <f>SUM(CN355:CN359)</f>
        <v>13279.519959862391</v>
      </c>
      <c r="CO360" s="17"/>
      <c r="CP360" s="17"/>
      <c r="CQ360" s="17"/>
    </row>
    <row r="361" spans="1:97" s="136" customFormat="1" x14ac:dyDescent="0.35">
      <c r="C361" s="161"/>
      <c r="D361" s="161"/>
      <c r="F361" s="174"/>
      <c r="G361" s="174"/>
      <c r="H361" s="174"/>
      <c r="I361" s="174"/>
      <c r="J361" s="174"/>
      <c r="K361" s="174"/>
      <c r="L361" s="174"/>
      <c r="M361" s="174"/>
      <c r="N361" s="174"/>
      <c r="O361" s="174"/>
      <c r="P361" s="174"/>
      <c r="Q361" s="174"/>
      <c r="R361" s="161"/>
      <c r="S361" s="174"/>
      <c r="T361" s="161"/>
      <c r="U361" s="174"/>
      <c r="V361" s="174"/>
      <c r="W361" s="174"/>
      <c r="X361" s="174"/>
      <c r="Y361" s="174"/>
      <c r="Z361" s="174"/>
      <c r="AA361" s="174"/>
      <c r="AB361" s="174"/>
      <c r="AC361" s="174"/>
      <c r="AD361" s="174"/>
      <c r="AE361" s="174"/>
      <c r="AF361" s="174"/>
      <c r="AG361" s="161"/>
      <c r="AH361" s="161"/>
      <c r="AI361" s="161"/>
      <c r="AJ361" s="174"/>
      <c r="AK361" s="174"/>
      <c r="AL361" s="174"/>
      <c r="AM361" s="174"/>
      <c r="AN361" s="174"/>
      <c r="AO361" s="174"/>
      <c r="AP361" s="174"/>
      <c r="AQ361" s="174"/>
      <c r="AR361" s="174"/>
      <c r="AS361" s="174"/>
      <c r="AT361" s="174"/>
      <c r="AU361" s="174"/>
      <c r="AV361" s="161"/>
      <c r="AW361" s="161"/>
      <c r="AX361" s="161"/>
      <c r="AY361" s="174"/>
      <c r="AZ361" s="174"/>
      <c r="BA361" s="174"/>
      <c r="BB361" s="174"/>
      <c r="BC361" s="174"/>
      <c r="BD361" s="174"/>
      <c r="BE361" s="174"/>
      <c r="BF361" s="174"/>
      <c r="BG361" s="174"/>
      <c r="BH361" s="174"/>
      <c r="BI361" s="174"/>
      <c r="BJ361" s="174"/>
      <c r="BK361" s="161"/>
      <c r="BL361" s="161"/>
      <c r="BM361" s="161"/>
      <c r="BN361" s="174"/>
      <c r="BO361" s="174"/>
      <c r="BP361" s="174"/>
      <c r="BQ361" s="174"/>
      <c r="BR361" s="174"/>
      <c r="BS361" s="174"/>
      <c r="BT361" s="174"/>
      <c r="BU361" s="174"/>
      <c r="BV361" s="174"/>
      <c r="BW361" s="174"/>
      <c r="BX361" s="174"/>
      <c r="BY361" s="174"/>
      <c r="BZ361" s="161"/>
      <c r="CA361" s="161"/>
      <c r="CB361" s="161"/>
      <c r="CC361" s="174"/>
      <c r="CD361" s="174"/>
      <c r="CE361" s="174"/>
      <c r="CF361" s="174"/>
      <c r="CG361" s="174"/>
      <c r="CH361" s="174"/>
      <c r="CI361" s="174"/>
      <c r="CJ361" s="174"/>
      <c r="CK361" s="174"/>
      <c r="CL361" s="174"/>
      <c r="CM361" s="174"/>
      <c r="CN361" s="174"/>
      <c r="CO361" s="161"/>
      <c r="CP361" s="161"/>
      <c r="CQ361" s="161"/>
    </row>
    <row r="362" spans="1:97" s="15" customFormat="1" thickBot="1" x14ac:dyDescent="0.35">
      <c r="A362" s="15" t="s">
        <v>106</v>
      </c>
      <c r="C362" s="79">
        <f>C360</f>
        <v>207000</v>
      </c>
      <c r="D362" s="79">
        <f>D360</f>
        <v>197000</v>
      </c>
      <c r="F362" s="171">
        <f>F360</f>
        <v>10850</v>
      </c>
      <c r="G362" s="171">
        <f t="shared" ref="G362:Q362" si="2015">G360</f>
        <v>20350</v>
      </c>
      <c r="H362" s="171">
        <f t="shared" si="2015"/>
        <v>16850</v>
      </c>
      <c r="I362" s="171">
        <f t="shared" si="2015"/>
        <v>18850</v>
      </c>
      <c r="J362" s="171">
        <f t="shared" si="2015"/>
        <v>25350</v>
      </c>
      <c r="K362" s="171">
        <f t="shared" si="2015"/>
        <v>25350</v>
      </c>
      <c r="L362" s="171">
        <f t="shared" si="2015"/>
        <v>23350</v>
      </c>
      <c r="M362" s="171">
        <f t="shared" si="2015"/>
        <v>18350</v>
      </c>
      <c r="N362" s="171">
        <f t="shared" si="2015"/>
        <v>18350</v>
      </c>
      <c r="O362" s="171">
        <f t="shared" si="2015"/>
        <v>18350</v>
      </c>
      <c r="P362" s="171">
        <f t="shared" si="2015"/>
        <v>12350</v>
      </c>
      <c r="Q362" s="171">
        <f t="shared" si="2015"/>
        <v>10600</v>
      </c>
      <c r="R362" s="171"/>
      <c r="S362" s="171">
        <f>S360</f>
        <v>218950</v>
      </c>
      <c r="T362" s="171"/>
      <c r="U362" s="171">
        <f>U360</f>
        <v>11614.220183486239</v>
      </c>
      <c r="V362" s="171">
        <f t="shared" ref="V362:AF362" si="2016">V360</f>
        <v>21968.348623853213</v>
      </c>
      <c r="W362" s="171">
        <f t="shared" si="2016"/>
        <v>18153.669724770643</v>
      </c>
      <c r="X362" s="171">
        <f t="shared" si="2016"/>
        <v>20333.486238532114</v>
      </c>
      <c r="Y362" s="171">
        <f t="shared" si="2016"/>
        <v>27417.889908256886</v>
      </c>
      <c r="Z362" s="171">
        <f t="shared" si="2016"/>
        <v>27417.889908256886</v>
      </c>
      <c r="AA362" s="171">
        <f t="shared" si="2016"/>
        <v>25238.073394495415</v>
      </c>
      <c r="AB362" s="171">
        <f t="shared" si="2016"/>
        <v>19788.532110091746</v>
      </c>
      <c r="AC362" s="171">
        <f t="shared" si="2016"/>
        <v>19788.532110091746</v>
      </c>
      <c r="AD362" s="171">
        <f t="shared" si="2016"/>
        <v>19788.532110091746</v>
      </c>
      <c r="AE362" s="171">
        <f t="shared" si="2016"/>
        <v>13249.082568807342</v>
      </c>
      <c r="AF362" s="171">
        <f t="shared" si="2016"/>
        <v>11341.743119266057</v>
      </c>
      <c r="AG362" s="79"/>
      <c r="AH362" s="79"/>
      <c r="AI362" s="79"/>
      <c r="AJ362" s="171">
        <f>AJ360</f>
        <v>12077.431192660551</v>
      </c>
      <c r="AK362" s="171">
        <f t="shared" ref="AK362:AU362" si="2017">AK360</f>
        <v>22949.266055045875</v>
      </c>
      <c r="AL362" s="171">
        <f t="shared" si="2017"/>
        <v>18943.853211009173</v>
      </c>
      <c r="AM362" s="171">
        <f t="shared" si="2017"/>
        <v>21232.660550458721</v>
      </c>
      <c r="AN362" s="171">
        <f t="shared" si="2017"/>
        <v>28671.284403669732</v>
      </c>
      <c r="AO362" s="171">
        <f t="shared" si="2017"/>
        <v>28671.284403669732</v>
      </c>
      <c r="AP362" s="171">
        <f t="shared" si="2017"/>
        <v>26382.477064220187</v>
      </c>
      <c r="AQ362" s="171">
        <f t="shared" si="2017"/>
        <v>20660.458715596335</v>
      </c>
      <c r="AR362" s="171">
        <f t="shared" si="2017"/>
        <v>20660.458715596335</v>
      </c>
      <c r="AS362" s="171">
        <f t="shared" si="2017"/>
        <v>20660.458715596335</v>
      </c>
      <c r="AT362" s="171">
        <f t="shared" si="2017"/>
        <v>13794.036697247708</v>
      </c>
      <c r="AU362" s="171">
        <f t="shared" si="2017"/>
        <v>11791.33027522936</v>
      </c>
      <c r="AV362" s="79"/>
      <c r="AW362" s="79"/>
      <c r="AX362" s="79"/>
      <c r="AY362" s="171">
        <f>AY360</f>
        <v>12563.802752293581</v>
      </c>
      <c r="AZ362" s="171">
        <f t="shared" ref="AZ362:BJ362" si="2018">AZ360</f>
        <v>23979.229357798165</v>
      </c>
      <c r="BA362" s="171">
        <f t="shared" si="2018"/>
        <v>19773.545871559632</v>
      </c>
      <c r="BB362" s="171">
        <f t="shared" si="2018"/>
        <v>22176.793577981658</v>
      </c>
      <c r="BC362" s="171">
        <f t="shared" si="2018"/>
        <v>29987.34862385322</v>
      </c>
      <c r="BD362" s="171">
        <f t="shared" si="2018"/>
        <v>29987.34862385322</v>
      </c>
      <c r="BE362" s="171">
        <f t="shared" si="2018"/>
        <v>27584.100917431202</v>
      </c>
      <c r="BF362" s="171">
        <f t="shared" si="2018"/>
        <v>21575.981651376151</v>
      </c>
      <c r="BG362" s="171">
        <f t="shared" si="2018"/>
        <v>21575.981651376151</v>
      </c>
      <c r="BH362" s="171">
        <f t="shared" si="2018"/>
        <v>21575.981651376151</v>
      </c>
      <c r="BI362" s="171">
        <f t="shared" si="2018"/>
        <v>14366.238532110094</v>
      </c>
      <c r="BJ362" s="171">
        <f t="shared" si="2018"/>
        <v>12263.396788990829</v>
      </c>
      <c r="BK362" s="79"/>
      <c r="BL362" s="79"/>
      <c r="BM362" s="79"/>
      <c r="BN362" s="171">
        <f>BN360</f>
        <v>13074.492889908259</v>
      </c>
      <c r="BO362" s="171">
        <f t="shared" ref="BO362:BY362" si="2019">BO360</f>
        <v>25060.690825688074</v>
      </c>
      <c r="BP362" s="171">
        <f t="shared" si="2019"/>
        <v>20644.723165137617</v>
      </c>
      <c r="BQ362" s="171">
        <f t="shared" si="2019"/>
        <v>23168.133256880741</v>
      </c>
      <c r="BR362" s="171">
        <f t="shared" si="2019"/>
        <v>31369.216055045883</v>
      </c>
      <c r="BS362" s="171">
        <f t="shared" si="2019"/>
        <v>31369.216055045883</v>
      </c>
      <c r="BT362" s="171">
        <f t="shared" si="2019"/>
        <v>28845.805963302762</v>
      </c>
      <c r="BU362" s="171">
        <f t="shared" si="2019"/>
        <v>22537.280733944961</v>
      </c>
      <c r="BV362" s="171">
        <f t="shared" si="2019"/>
        <v>22537.280733944961</v>
      </c>
      <c r="BW362" s="171">
        <f t="shared" si="2019"/>
        <v>22537.280733944961</v>
      </c>
      <c r="BX362" s="171">
        <f t="shared" si="2019"/>
        <v>14967.050458715601</v>
      </c>
      <c r="BY362" s="171">
        <f t="shared" si="2019"/>
        <v>12759.066628440371</v>
      </c>
      <c r="BZ362" s="79"/>
      <c r="CA362" s="79"/>
      <c r="CB362" s="79"/>
      <c r="CC362" s="171">
        <f>CC360</f>
        <v>13610.717534403673</v>
      </c>
      <c r="CD362" s="171">
        <f t="shared" ref="CD362:CN362" si="2020">CD360</f>
        <v>26196.225366972481</v>
      </c>
      <c r="CE362" s="171">
        <f t="shared" si="2020"/>
        <v>21559.459323394498</v>
      </c>
      <c r="CF362" s="171">
        <f t="shared" si="2020"/>
        <v>24209.039919724783</v>
      </c>
      <c r="CG362" s="171">
        <f t="shared" si="2020"/>
        <v>32820.176857798178</v>
      </c>
      <c r="CH362" s="171">
        <f t="shared" si="2020"/>
        <v>32820.176857798178</v>
      </c>
      <c r="CI362" s="171">
        <f t="shared" si="2020"/>
        <v>30170.596261467901</v>
      </c>
      <c r="CJ362" s="171">
        <f t="shared" si="2020"/>
        <v>23546.644770642208</v>
      </c>
      <c r="CK362" s="171">
        <f t="shared" si="2020"/>
        <v>23546.644770642208</v>
      </c>
      <c r="CL362" s="171">
        <f t="shared" si="2020"/>
        <v>23546.644770642208</v>
      </c>
      <c r="CM362" s="171">
        <f t="shared" si="2020"/>
        <v>15597.902981651381</v>
      </c>
      <c r="CN362" s="171">
        <f t="shared" si="2020"/>
        <v>13279.519959862391</v>
      </c>
      <c r="CO362" s="79"/>
      <c r="CP362" s="79"/>
      <c r="CQ362" s="79"/>
    </row>
    <row r="363" spans="1:97" s="9" customFormat="1" ht="15" x14ac:dyDescent="0.3">
      <c r="C363" s="203"/>
      <c r="D363" s="203"/>
      <c r="F363" s="202"/>
      <c r="G363" s="202"/>
      <c r="H363" s="202"/>
      <c r="I363" s="202"/>
      <c r="J363" s="202"/>
      <c r="K363" s="202"/>
      <c r="L363" s="202"/>
      <c r="M363" s="202"/>
      <c r="N363" s="202"/>
      <c r="O363" s="202"/>
      <c r="P363" s="202"/>
      <c r="Q363" s="202"/>
      <c r="R363" s="202"/>
      <c r="S363" s="202"/>
      <c r="T363" s="202"/>
      <c r="U363" s="202"/>
      <c r="V363" s="202"/>
      <c r="W363" s="202"/>
      <c r="X363" s="202"/>
      <c r="Y363" s="202"/>
      <c r="Z363" s="202"/>
      <c r="AA363" s="202"/>
      <c r="AB363" s="202"/>
      <c r="AC363" s="202"/>
      <c r="AD363" s="202"/>
      <c r="AE363" s="202"/>
      <c r="AF363" s="202"/>
      <c r="AG363" s="203"/>
      <c r="AH363" s="203"/>
      <c r="AI363" s="203"/>
      <c r="AJ363" s="202"/>
      <c r="AK363" s="202"/>
      <c r="AL363" s="202"/>
      <c r="AM363" s="202"/>
      <c r="AN363" s="202"/>
      <c r="AO363" s="202"/>
      <c r="AP363" s="202"/>
      <c r="AQ363" s="202"/>
      <c r="AR363" s="202"/>
      <c r="AS363" s="202"/>
      <c r="AT363" s="202"/>
      <c r="AU363" s="202"/>
      <c r="AV363" s="203"/>
      <c r="AW363" s="203"/>
      <c r="AX363" s="203"/>
      <c r="AY363" s="202"/>
      <c r="AZ363" s="202"/>
      <c r="BA363" s="202"/>
      <c r="BB363" s="202"/>
      <c r="BC363" s="202"/>
      <c r="BD363" s="202"/>
      <c r="BE363" s="202"/>
      <c r="BF363" s="202"/>
      <c r="BG363" s="202"/>
      <c r="BH363" s="202"/>
      <c r="BI363" s="202"/>
      <c r="BJ363" s="202"/>
      <c r="BK363" s="203"/>
      <c r="BL363" s="203"/>
      <c r="BM363" s="203"/>
      <c r="BN363" s="202"/>
      <c r="BO363" s="202"/>
      <c r="BP363" s="202"/>
      <c r="BQ363" s="202"/>
      <c r="BR363" s="202"/>
      <c r="BS363" s="202"/>
      <c r="BT363" s="202"/>
      <c r="BU363" s="202"/>
      <c r="BV363" s="202"/>
      <c r="BW363" s="202"/>
      <c r="BX363" s="202"/>
      <c r="BY363" s="202"/>
      <c r="BZ363" s="203"/>
      <c r="CA363" s="203"/>
      <c r="CB363" s="203"/>
      <c r="CC363" s="202"/>
      <c r="CD363" s="202"/>
      <c r="CE363" s="202"/>
      <c r="CF363" s="202"/>
      <c r="CG363" s="202"/>
      <c r="CH363" s="202"/>
      <c r="CI363" s="202"/>
      <c r="CJ363" s="202"/>
      <c r="CK363" s="202"/>
      <c r="CL363" s="202"/>
      <c r="CM363" s="202"/>
      <c r="CN363" s="202"/>
      <c r="CO363" s="203"/>
      <c r="CP363" s="203"/>
      <c r="CQ363" s="203"/>
    </row>
    <row r="364" spans="1:97" s="10" customFormat="1" x14ac:dyDescent="0.35">
      <c r="A364" s="10" t="s">
        <v>267</v>
      </c>
      <c r="C364" s="173">
        <f>C355/C251</f>
        <v>8.9999999999999993E-3</v>
      </c>
      <c r="D364" s="173">
        <f>D355/D251</f>
        <v>9.4444444444444445E-3</v>
      </c>
      <c r="F364" s="173">
        <f t="shared" ref="F364:Q364" si="2021">F355/F251</f>
        <v>1.0101010101010102E-2</v>
      </c>
      <c r="G364" s="173">
        <f t="shared" si="2021"/>
        <v>1.0101010101010102E-2</v>
      </c>
      <c r="H364" s="173">
        <f t="shared" si="2021"/>
        <v>1.0101010101010102E-2</v>
      </c>
      <c r="I364" s="173">
        <f t="shared" si="2021"/>
        <v>1.0101010101010102E-2</v>
      </c>
      <c r="J364" s="173">
        <f t="shared" si="2021"/>
        <v>1.0101010101010102E-2</v>
      </c>
      <c r="K364" s="173">
        <f t="shared" si="2021"/>
        <v>1.0101010101010102E-2</v>
      </c>
      <c r="L364" s="173">
        <f t="shared" si="2021"/>
        <v>1.0101010101010102E-2</v>
      </c>
      <c r="M364" s="173">
        <f t="shared" si="2021"/>
        <v>1.0101010101010102E-2</v>
      </c>
      <c r="N364" s="173">
        <f t="shared" si="2021"/>
        <v>1.0101010101010102E-2</v>
      </c>
      <c r="O364" s="173">
        <f t="shared" si="2021"/>
        <v>1.0101010101010102E-2</v>
      </c>
      <c r="P364" s="173">
        <f t="shared" si="2021"/>
        <v>1.0101010101010102E-2</v>
      </c>
      <c r="Q364" s="173">
        <f t="shared" si="2021"/>
        <v>1.0101010101010102E-2</v>
      </c>
      <c r="R364" s="188"/>
      <c r="S364" s="173">
        <f>S355/S245</f>
        <v>0.01</v>
      </c>
      <c r="T364" s="188"/>
      <c r="U364" s="173">
        <f t="shared" ref="U364:AF364" si="2022">U355/U251</f>
        <v>1.0101010101010102E-2</v>
      </c>
      <c r="V364" s="173">
        <f t="shared" si="2022"/>
        <v>1.0101010101010102E-2</v>
      </c>
      <c r="W364" s="173">
        <f t="shared" si="2022"/>
        <v>1.0101010101010102E-2</v>
      </c>
      <c r="X364" s="173">
        <f t="shared" si="2022"/>
        <v>1.01010101010101E-2</v>
      </c>
      <c r="Y364" s="173">
        <f t="shared" si="2022"/>
        <v>1.0101010101010102E-2</v>
      </c>
      <c r="Z364" s="173">
        <f t="shared" si="2022"/>
        <v>1.0101010101010102E-2</v>
      </c>
      <c r="AA364" s="173">
        <f t="shared" si="2022"/>
        <v>1.0101010101010102E-2</v>
      </c>
      <c r="AB364" s="173">
        <f t="shared" si="2022"/>
        <v>1.0101010101010102E-2</v>
      </c>
      <c r="AC364" s="173">
        <f t="shared" si="2022"/>
        <v>1.0101010101010102E-2</v>
      </c>
      <c r="AD364" s="173">
        <f t="shared" si="2022"/>
        <v>1.0101010101010102E-2</v>
      </c>
      <c r="AE364" s="173">
        <f t="shared" si="2022"/>
        <v>1.0101010101010102E-2</v>
      </c>
      <c r="AF364" s="173">
        <f t="shared" si="2022"/>
        <v>1.01010101010101E-2</v>
      </c>
      <c r="AG364" s="198"/>
      <c r="AH364" s="198"/>
      <c r="AI364" s="198"/>
      <c r="AJ364" s="173">
        <f t="shared" ref="AJ364:AU364" si="2023">AJ355/AJ251</f>
        <v>1.0101010101010102E-2</v>
      </c>
      <c r="AK364" s="173">
        <f t="shared" si="2023"/>
        <v>1.0101010101010102E-2</v>
      </c>
      <c r="AL364" s="173">
        <f t="shared" si="2023"/>
        <v>1.01010101010101E-2</v>
      </c>
      <c r="AM364" s="173">
        <f t="shared" si="2023"/>
        <v>1.0101010101010102E-2</v>
      </c>
      <c r="AN364" s="173">
        <f t="shared" si="2023"/>
        <v>1.01010101010101E-2</v>
      </c>
      <c r="AO364" s="173">
        <f t="shared" si="2023"/>
        <v>1.01010101010101E-2</v>
      </c>
      <c r="AP364" s="173">
        <f t="shared" si="2023"/>
        <v>1.01010101010101E-2</v>
      </c>
      <c r="AQ364" s="173">
        <f t="shared" si="2023"/>
        <v>1.01010101010101E-2</v>
      </c>
      <c r="AR364" s="173">
        <f t="shared" si="2023"/>
        <v>1.01010101010101E-2</v>
      </c>
      <c r="AS364" s="173">
        <f t="shared" si="2023"/>
        <v>1.01010101010101E-2</v>
      </c>
      <c r="AT364" s="173">
        <f t="shared" si="2023"/>
        <v>1.0101010101010102E-2</v>
      </c>
      <c r="AU364" s="173">
        <f t="shared" si="2023"/>
        <v>1.0101010101010102E-2</v>
      </c>
      <c r="AV364" s="198"/>
      <c r="AW364" s="198"/>
      <c r="AX364" s="198"/>
      <c r="AY364" s="173">
        <f t="shared" ref="AY364:BJ364" si="2024">AY355/AY251</f>
        <v>1.0101010101010102E-2</v>
      </c>
      <c r="AZ364" s="173">
        <f t="shared" si="2024"/>
        <v>1.0101010101010102E-2</v>
      </c>
      <c r="BA364" s="173">
        <f t="shared" si="2024"/>
        <v>1.01010101010101E-2</v>
      </c>
      <c r="BB364" s="173">
        <f t="shared" si="2024"/>
        <v>1.0101010101010102E-2</v>
      </c>
      <c r="BC364" s="173">
        <f t="shared" si="2024"/>
        <v>1.0101010101010102E-2</v>
      </c>
      <c r="BD364" s="173">
        <f t="shared" si="2024"/>
        <v>1.0101010101010102E-2</v>
      </c>
      <c r="BE364" s="173">
        <f t="shared" si="2024"/>
        <v>1.0101010101010102E-2</v>
      </c>
      <c r="BF364" s="173">
        <f t="shared" si="2024"/>
        <v>1.0101010101010102E-2</v>
      </c>
      <c r="BG364" s="173">
        <f t="shared" si="2024"/>
        <v>1.0101010101010102E-2</v>
      </c>
      <c r="BH364" s="173">
        <f t="shared" si="2024"/>
        <v>1.0101010101010102E-2</v>
      </c>
      <c r="BI364" s="173">
        <f t="shared" si="2024"/>
        <v>1.01010101010101E-2</v>
      </c>
      <c r="BJ364" s="173">
        <f t="shared" si="2024"/>
        <v>1.0101010101010102E-2</v>
      </c>
      <c r="BK364" s="198"/>
      <c r="BL364" s="198"/>
      <c r="BM364" s="198"/>
      <c r="BN364" s="173">
        <f t="shared" ref="BN364:BY364" si="2025">BN355/BN251</f>
        <v>1.01010101010101E-2</v>
      </c>
      <c r="BO364" s="173">
        <f t="shared" si="2025"/>
        <v>1.0101010101010102E-2</v>
      </c>
      <c r="BP364" s="173">
        <f t="shared" si="2025"/>
        <v>1.0101010101010102E-2</v>
      </c>
      <c r="BQ364" s="173">
        <f t="shared" si="2025"/>
        <v>1.0101010101010102E-2</v>
      </c>
      <c r="BR364" s="173">
        <f t="shared" si="2025"/>
        <v>1.0101010101010102E-2</v>
      </c>
      <c r="BS364" s="173">
        <f t="shared" si="2025"/>
        <v>1.0101010101010102E-2</v>
      </c>
      <c r="BT364" s="173">
        <f t="shared" si="2025"/>
        <v>1.0101010101010102E-2</v>
      </c>
      <c r="BU364" s="173">
        <f t="shared" si="2025"/>
        <v>1.01010101010101E-2</v>
      </c>
      <c r="BV364" s="173">
        <f t="shared" si="2025"/>
        <v>1.01010101010101E-2</v>
      </c>
      <c r="BW364" s="173">
        <f t="shared" si="2025"/>
        <v>1.01010101010101E-2</v>
      </c>
      <c r="BX364" s="173">
        <f t="shared" si="2025"/>
        <v>1.0101010101010102E-2</v>
      </c>
      <c r="BY364" s="173">
        <f t="shared" si="2025"/>
        <v>1.0101010101010102E-2</v>
      </c>
      <c r="BZ364" s="198"/>
      <c r="CA364" s="198"/>
      <c r="CB364" s="198"/>
      <c r="CC364" s="173">
        <f t="shared" ref="CC364:CN364" si="2026">CC355/CC251</f>
        <v>1.0101010101010102E-2</v>
      </c>
      <c r="CD364" s="173">
        <f t="shared" si="2026"/>
        <v>1.0101010101010102E-2</v>
      </c>
      <c r="CE364" s="173">
        <f t="shared" si="2026"/>
        <v>1.01010101010101E-2</v>
      </c>
      <c r="CF364" s="173">
        <f t="shared" si="2026"/>
        <v>1.0101010101010102E-2</v>
      </c>
      <c r="CG364" s="173">
        <f t="shared" si="2026"/>
        <v>1.0101010101010102E-2</v>
      </c>
      <c r="CH364" s="173">
        <f t="shared" si="2026"/>
        <v>1.0101010101010102E-2</v>
      </c>
      <c r="CI364" s="173">
        <f t="shared" si="2026"/>
        <v>1.01010101010101E-2</v>
      </c>
      <c r="CJ364" s="173">
        <f t="shared" si="2026"/>
        <v>1.0101010101010102E-2</v>
      </c>
      <c r="CK364" s="173">
        <f t="shared" si="2026"/>
        <v>1.0101010101010102E-2</v>
      </c>
      <c r="CL364" s="173">
        <f t="shared" si="2026"/>
        <v>1.0101010101010102E-2</v>
      </c>
      <c r="CM364" s="173">
        <f t="shared" si="2026"/>
        <v>1.0101010101010102E-2</v>
      </c>
      <c r="CN364" s="173">
        <f t="shared" si="2026"/>
        <v>1.0101010101010102E-2</v>
      </c>
      <c r="CO364" s="198"/>
      <c r="CP364" s="198"/>
      <c r="CQ364" s="198"/>
    </row>
    <row r="365" spans="1:97" s="9" customFormat="1" ht="15" x14ac:dyDescent="0.3">
      <c r="C365" s="203"/>
      <c r="D365" s="203"/>
      <c r="F365" s="202"/>
      <c r="G365" s="202"/>
      <c r="H365" s="202"/>
      <c r="I365" s="202"/>
      <c r="J365" s="202"/>
      <c r="K365" s="202"/>
      <c r="L365" s="202"/>
      <c r="M365" s="202"/>
      <c r="N365" s="202"/>
      <c r="O365" s="202"/>
      <c r="P365" s="202"/>
      <c r="Q365" s="202"/>
      <c r="R365" s="202"/>
      <c r="S365" s="202"/>
      <c r="T365" s="202"/>
      <c r="U365" s="202"/>
      <c r="V365" s="202"/>
      <c r="W365" s="202"/>
      <c r="X365" s="202"/>
      <c r="Y365" s="202"/>
      <c r="Z365" s="202"/>
      <c r="AA365" s="202"/>
      <c r="AB365" s="202"/>
      <c r="AC365" s="202"/>
      <c r="AD365" s="202"/>
      <c r="AE365" s="202"/>
      <c r="AF365" s="202"/>
      <c r="AG365" s="203"/>
      <c r="AH365" s="203"/>
      <c r="AI365" s="203"/>
      <c r="AJ365" s="202"/>
      <c r="AK365" s="202"/>
      <c r="AL365" s="202"/>
      <c r="AM365" s="202"/>
      <c r="AN365" s="202"/>
      <c r="AO365" s="202"/>
      <c r="AP365" s="202"/>
      <c r="AQ365" s="202"/>
      <c r="AR365" s="202"/>
      <c r="AS365" s="202"/>
      <c r="AT365" s="202"/>
      <c r="AU365" s="202"/>
      <c r="AV365" s="203"/>
      <c r="AW365" s="203"/>
      <c r="AX365" s="203"/>
      <c r="AY365" s="202"/>
      <c r="AZ365" s="202"/>
      <c r="BA365" s="202"/>
      <c r="BB365" s="202"/>
      <c r="BC365" s="202"/>
      <c r="BD365" s="202"/>
      <c r="BE365" s="202"/>
      <c r="BF365" s="202"/>
      <c r="BG365" s="202"/>
      <c r="BH365" s="202"/>
      <c r="BI365" s="202"/>
      <c r="BJ365" s="202"/>
      <c r="BK365" s="203"/>
      <c r="BL365" s="203"/>
      <c r="BM365" s="203"/>
      <c r="BN365" s="202"/>
      <c r="BO365" s="202"/>
      <c r="BP365" s="202"/>
      <c r="BQ365" s="202"/>
      <c r="BR365" s="202"/>
      <c r="BS365" s="202"/>
      <c r="BT365" s="202"/>
      <c r="BU365" s="202"/>
      <c r="BV365" s="202"/>
      <c r="BW365" s="202"/>
      <c r="BX365" s="202"/>
      <c r="BY365" s="202"/>
      <c r="BZ365" s="203"/>
      <c r="CA365" s="203"/>
      <c r="CB365" s="203"/>
      <c r="CC365" s="202"/>
      <c r="CD365" s="202"/>
      <c r="CE365" s="202"/>
      <c r="CF365" s="202"/>
      <c r="CG365" s="202"/>
      <c r="CH365" s="202"/>
      <c r="CI365" s="202"/>
      <c r="CJ365" s="202"/>
      <c r="CK365" s="202"/>
      <c r="CL365" s="202"/>
      <c r="CM365" s="202"/>
      <c r="CN365" s="202"/>
      <c r="CO365" s="203"/>
      <c r="CP365" s="203"/>
      <c r="CQ365" s="203"/>
    </row>
    <row r="366" spans="1:97" s="9" customFormat="1" ht="15" x14ac:dyDescent="0.3">
      <c r="A366" s="13" t="s">
        <v>108</v>
      </c>
      <c r="B366" s="13"/>
      <c r="C366" s="220"/>
      <c r="D366" s="220"/>
      <c r="E366" s="13"/>
      <c r="F366" s="202"/>
      <c r="G366" s="202"/>
      <c r="H366" s="202"/>
      <c r="I366" s="202"/>
      <c r="J366" s="202"/>
      <c r="K366" s="202"/>
      <c r="L366" s="202"/>
      <c r="M366" s="202"/>
      <c r="N366" s="202"/>
      <c r="O366" s="202"/>
      <c r="P366" s="202"/>
      <c r="Q366" s="202"/>
      <c r="R366" s="202"/>
      <c r="S366" s="202"/>
      <c r="T366" s="202"/>
      <c r="U366" s="202"/>
      <c r="V366" s="202"/>
      <c r="W366" s="202"/>
      <c r="X366" s="202"/>
      <c r="Y366" s="202"/>
      <c r="Z366" s="202"/>
      <c r="AA366" s="202"/>
      <c r="AB366" s="202"/>
      <c r="AC366" s="202"/>
      <c r="AD366" s="202"/>
      <c r="AE366" s="202"/>
      <c r="AF366" s="202"/>
      <c r="AG366" s="203"/>
      <c r="AH366" s="203"/>
      <c r="AI366" s="203"/>
      <c r="AJ366" s="202"/>
      <c r="AK366" s="202"/>
      <c r="AL366" s="202"/>
      <c r="AM366" s="202"/>
      <c r="AN366" s="202"/>
      <c r="AO366" s="202"/>
      <c r="AP366" s="202"/>
      <c r="AQ366" s="202"/>
      <c r="AR366" s="202"/>
      <c r="AS366" s="202"/>
      <c r="AT366" s="202"/>
      <c r="AU366" s="202"/>
      <c r="AV366" s="203"/>
      <c r="AW366" s="203"/>
      <c r="AX366" s="203"/>
      <c r="AY366" s="202"/>
      <c r="AZ366" s="202"/>
      <c r="BA366" s="202"/>
      <c r="BB366" s="202"/>
      <c r="BC366" s="202"/>
      <c r="BD366" s="202"/>
      <c r="BE366" s="202"/>
      <c r="BF366" s="202"/>
      <c r="BG366" s="202"/>
      <c r="BH366" s="202"/>
      <c r="BI366" s="202"/>
      <c r="BJ366" s="202"/>
      <c r="BK366" s="203"/>
      <c r="BL366" s="203"/>
      <c r="BM366" s="203"/>
      <c r="BN366" s="202"/>
      <c r="BO366" s="202"/>
      <c r="BP366" s="202"/>
      <c r="BQ366" s="202"/>
      <c r="BR366" s="202"/>
      <c r="BS366" s="202"/>
      <c r="BT366" s="202"/>
      <c r="BU366" s="202"/>
      <c r="BV366" s="202"/>
      <c r="BW366" s="202"/>
      <c r="BX366" s="202"/>
      <c r="BY366" s="202"/>
      <c r="BZ366" s="203"/>
      <c r="CA366" s="203"/>
      <c r="CB366" s="203"/>
      <c r="CC366" s="202"/>
      <c r="CD366" s="202"/>
      <c r="CE366" s="202"/>
      <c r="CF366" s="202"/>
      <c r="CG366" s="202"/>
      <c r="CH366" s="202"/>
      <c r="CI366" s="202"/>
      <c r="CJ366" s="202"/>
      <c r="CK366" s="202"/>
      <c r="CL366" s="202"/>
      <c r="CM366" s="202"/>
      <c r="CN366" s="202"/>
      <c r="CO366" s="203"/>
      <c r="CP366" s="203"/>
      <c r="CQ366" s="203"/>
    </row>
    <row r="367" spans="1:97" s="9" customFormat="1" ht="15" x14ac:dyDescent="0.3">
      <c r="C367" s="203"/>
      <c r="D367" s="203"/>
      <c r="F367" s="202"/>
      <c r="G367" s="202"/>
      <c r="H367" s="202"/>
      <c r="I367" s="202"/>
      <c r="J367" s="202"/>
      <c r="K367" s="202"/>
      <c r="L367" s="202"/>
      <c r="M367" s="202"/>
      <c r="N367" s="202"/>
      <c r="O367" s="202"/>
      <c r="P367" s="202"/>
      <c r="Q367" s="202"/>
      <c r="R367" s="202"/>
      <c r="S367" s="202"/>
      <c r="T367" s="202"/>
      <c r="U367" s="202"/>
      <c r="V367" s="202"/>
      <c r="W367" s="202"/>
      <c r="X367" s="202"/>
      <c r="Y367" s="202"/>
      <c r="Z367" s="202"/>
      <c r="AA367" s="202"/>
      <c r="AB367" s="202"/>
      <c r="AC367" s="202"/>
      <c r="AD367" s="202"/>
      <c r="AE367" s="202"/>
      <c r="AF367" s="202"/>
      <c r="AG367" s="203"/>
      <c r="AH367" s="203"/>
      <c r="AI367" s="203"/>
      <c r="AJ367" s="202"/>
      <c r="AK367" s="202"/>
      <c r="AL367" s="202"/>
      <c r="AM367" s="202"/>
      <c r="AN367" s="202"/>
      <c r="AO367" s="202"/>
      <c r="AP367" s="202"/>
      <c r="AQ367" s="202"/>
      <c r="AR367" s="202"/>
      <c r="AS367" s="202"/>
      <c r="AT367" s="202"/>
      <c r="AU367" s="202"/>
      <c r="AV367" s="203"/>
      <c r="AW367" s="203"/>
      <c r="AX367" s="203"/>
      <c r="AY367" s="202"/>
      <c r="AZ367" s="202"/>
      <c r="BA367" s="202"/>
      <c r="BB367" s="202"/>
      <c r="BC367" s="202"/>
      <c r="BD367" s="202"/>
      <c r="BE367" s="202"/>
      <c r="BF367" s="202"/>
      <c r="BG367" s="202"/>
      <c r="BH367" s="202"/>
      <c r="BI367" s="202"/>
      <c r="BJ367" s="202"/>
      <c r="BK367" s="203"/>
      <c r="BL367" s="203"/>
      <c r="BM367" s="203"/>
      <c r="BN367" s="202"/>
      <c r="BO367" s="202"/>
      <c r="BP367" s="202"/>
      <c r="BQ367" s="202"/>
      <c r="BR367" s="202"/>
      <c r="BS367" s="202"/>
      <c r="BT367" s="202"/>
      <c r="BU367" s="202"/>
      <c r="BV367" s="202"/>
      <c r="BW367" s="202"/>
      <c r="BX367" s="202"/>
      <c r="BY367" s="202"/>
      <c r="BZ367" s="203"/>
      <c r="CA367" s="203"/>
      <c r="CB367" s="203"/>
      <c r="CC367" s="202"/>
      <c r="CD367" s="202"/>
      <c r="CE367" s="202"/>
      <c r="CF367" s="202"/>
      <c r="CG367" s="202"/>
      <c r="CH367" s="202"/>
      <c r="CI367" s="202"/>
      <c r="CJ367" s="202"/>
      <c r="CK367" s="202"/>
      <c r="CL367" s="202"/>
      <c r="CM367" s="202"/>
      <c r="CN367" s="202"/>
      <c r="CO367" s="203"/>
      <c r="CP367" s="203"/>
      <c r="CQ367" s="203"/>
    </row>
    <row r="368" spans="1:97" s="8" customFormat="1" ht="15" customHeight="1" x14ac:dyDescent="0.35">
      <c r="A368" s="8" t="s">
        <v>301</v>
      </c>
      <c r="C368" s="17">
        <v>750000</v>
      </c>
      <c r="D368" s="17">
        <v>750000</v>
      </c>
      <c r="F368" s="190">
        <v>65000</v>
      </c>
      <c r="G368" s="190">
        <v>65000</v>
      </c>
      <c r="H368" s="190">
        <v>65000</v>
      </c>
      <c r="I368" s="190">
        <v>65000</v>
      </c>
      <c r="J368" s="190">
        <v>65000</v>
      </c>
      <c r="K368" s="190">
        <v>65000</v>
      </c>
      <c r="L368" s="190">
        <v>65000</v>
      </c>
      <c r="M368" s="190">
        <v>65000</v>
      </c>
      <c r="N368" s="190">
        <v>65000</v>
      </c>
      <c r="O368" s="190">
        <v>65000</v>
      </c>
      <c r="P368" s="190">
        <v>65000</v>
      </c>
      <c r="Q368" s="190">
        <v>65000</v>
      </c>
      <c r="R368" s="161"/>
      <c r="S368" s="190">
        <f t="shared" ref="S368:S380" si="2027">SUM(F368:Q368)</f>
        <v>780000</v>
      </c>
      <c r="T368" s="161"/>
      <c r="U368" s="190">
        <v>65000</v>
      </c>
      <c r="V368" s="190">
        <v>65000</v>
      </c>
      <c r="W368" s="190">
        <v>65000</v>
      </c>
      <c r="X368" s="190">
        <v>65000</v>
      </c>
      <c r="Y368" s="190">
        <v>65000</v>
      </c>
      <c r="Z368" s="190">
        <v>65000</v>
      </c>
      <c r="AA368" s="190">
        <v>65000</v>
      </c>
      <c r="AB368" s="190">
        <v>65000</v>
      </c>
      <c r="AC368" s="190">
        <v>65000</v>
      </c>
      <c r="AD368" s="190">
        <v>65000</v>
      </c>
      <c r="AE368" s="190">
        <v>65000</v>
      </c>
      <c r="AF368" s="190">
        <v>65000</v>
      </c>
      <c r="AG368" s="17"/>
      <c r="AH368" s="17"/>
      <c r="AI368" s="17"/>
      <c r="AJ368" s="190">
        <v>65000</v>
      </c>
      <c r="AK368" s="190">
        <v>65000</v>
      </c>
      <c r="AL368" s="190">
        <v>65000</v>
      </c>
      <c r="AM368" s="190">
        <v>65000</v>
      </c>
      <c r="AN368" s="190">
        <v>65000</v>
      </c>
      <c r="AO368" s="190">
        <v>65000</v>
      </c>
      <c r="AP368" s="190">
        <v>65000</v>
      </c>
      <c r="AQ368" s="190">
        <v>65000</v>
      </c>
      <c r="AR368" s="190">
        <v>65000</v>
      </c>
      <c r="AS368" s="190">
        <v>65000</v>
      </c>
      <c r="AT368" s="190">
        <v>65000</v>
      </c>
      <c r="AU368" s="190">
        <v>65000</v>
      </c>
      <c r="AV368" s="17"/>
      <c r="AW368" s="17"/>
      <c r="AX368" s="17"/>
      <c r="AY368" s="190">
        <v>65000</v>
      </c>
      <c r="AZ368" s="190">
        <v>65000</v>
      </c>
      <c r="BA368" s="190">
        <v>65000</v>
      </c>
      <c r="BB368" s="190">
        <v>65000</v>
      </c>
      <c r="BC368" s="190">
        <v>65000</v>
      </c>
      <c r="BD368" s="190">
        <v>65000</v>
      </c>
      <c r="BE368" s="190">
        <v>65000</v>
      </c>
      <c r="BF368" s="190">
        <v>65000</v>
      </c>
      <c r="BG368" s="190">
        <v>65000</v>
      </c>
      <c r="BH368" s="190">
        <v>65000</v>
      </c>
      <c r="BI368" s="190">
        <v>65000</v>
      </c>
      <c r="BJ368" s="190">
        <v>65000</v>
      </c>
      <c r="BK368" s="17"/>
      <c r="BL368" s="17"/>
      <c r="BM368" s="17"/>
      <c r="BN368" s="190">
        <v>65000</v>
      </c>
      <c r="BO368" s="190">
        <v>65000</v>
      </c>
      <c r="BP368" s="190">
        <v>65000</v>
      </c>
      <c r="BQ368" s="190">
        <v>65000</v>
      </c>
      <c r="BR368" s="190">
        <v>65000</v>
      </c>
      <c r="BS368" s="190">
        <v>65000</v>
      </c>
      <c r="BT368" s="190">
        <v>65000</v>
      </c>
      <c r="BU368" s="190">
        <v>65000</v>
      </c>
      <c r="BV368" s="190">
        <v>65000</v>
      </c>
      <c r="BW368" s="190">
        <v>65000</v>
      </c>
      <c r="BX368" s="190">
        <v>65000</v>
      </c>
      <c r="BY368" s="190">
        <v>65000</v>
      </c>
      <c r="BZ368" s="17"/>
      <c r="CA368" s="17"/>
      <c r="CB368" s="17"/>
      <c r="CC368" s="190">
        <v>65000</v>
      </c>
      <c r="CD368" s="190">
        <v>65000</v>
      </c>
      <c r="CE368" s="190">
        <v>65000</v>
      </c>
      <c r="CF368" s="190">
        <v>65000</v>
      </c>
      <c r="CG368" s="190">
        <v>65000</v>
      </c>
      <c r="CH368" s="190">
        <v>65000</v>
      </c>
      <c r="CI368" s="190">
        <v>65000</v>
      </c>
      <c r="CJ368" s="190">
        <v>65000</v>
      </c>
      <c r="CK368" s="190">
        <v>65000</v>
      </c>
      <c r="CL368" s="190">
        <v>65000</v>
      </c>
      <c r="CM368" s="190">
        <v>65000</v>
      </c>
      <c r="CN368" s="190">
        <v>65000</v>
      </c>
      <c r="CO368" s="17"/>
      <c r="CP368" s="17"/>
      <c r="CQ368" s="17"/>
    </row>
    <row r="369" spans="1:95" s="8" customFormat="1" ht="15" customHeight="1" x14ac:dyDescent="0.35">
      <c r="A369" s="8" t="s">
        <v>14</v>
      </c>
      <c r="C369" s="17">
        <v>30000</v>
      </c>
      <c r="D369" s="17">
        <v>24000</v>
      </c>
      <c r="F369" s="190">
        <v>2000</v>
      </c>
      <c r="G369" s="190">
        <v>2000</v>
      </c>
      <c r="H369" s="190">
        <v>2000</v>
      </c>
      <c r="I369" s="190">
        <v>2000</v>
      </c>
      <c r="J369" s="190">
        <v>2000</v>
      </c>
      <c r="K369" s="190">
        <v>2000</v>
      </c>
      <c r="L369" s="190">
        <v>2000</v>
      </c>
      <c r="M369" s="190">
        <v>2000</v>
      </c>
      <c r="N369" s="190">
        <v>2000</v>
      </c>
      <c r="O369" s="190">
        <v>2000</v>
      </c>
      <c r="P369" s="190">
        <v>2000</v>
      </c>
      <c r="Q369" s="190">
        <v>2000</v>
      </c>
      <c r="R369" s="161"/>
      <c r="S369" s="190">
        <f t="shared" si="2027"/>
        <v>24000</v>
      </c>
      <c r="T369" s="161"/>
      <c r="U369" s="190">
        <v>2000</v>
      </c>
      <c r="V369" s="190">
        <v>2000</v>
      </c>
      <c r="W369" s="190">
        <v>2000</v>
      </c>
      <c r="X369" s="190">
        <v>2000</v>
      </c>
      <c r="Y369" s="190">
        <v>2000</v>
      </c>
      <c r="Z369" s="190">
        <v>2000</v>
      </c>
      <c r="AA369" s="190">
        <v>2000</v>
      </c>
      <c r="AB369" s="190">
        <v>2000</v>
      </c>
      <c r="AC369" s="190">
        <v>2000</v>
      </c>
      <c r="AD369" s="190">
        <v>2000</v>
      </c>
      <c r="AE369" s="190">
        <v>2000</v>
      </c>
      <c r="AF369" s="190">
        <v>2000</v>
      </c>
      <c r="AG369" s="17"/>
      <c r="AH369" s="17"/>
      <c r="AI369" s="17"/>
      <c r="AJ369" s="190">
        <v>2000</v>
      </c>
      <c r="AK369" s="190">
        <v>2000</v>
      </c>
      <c r="AL369" s="190">
        <v>2000</v>
      </c>
      <c r="AM369" s="190">
        <v>2000</v>
      </c>
      <c r="AN369" s="190">
        <v>2000</v>
      </c>
      <c r="AO369" s="190">
        <v>2000</v>
      </c>
      <c r="AP369" s="190">
        <v>2000</v>
      </c>
      <c r="AQ369" s="190">
        <v>2000</v>
      </c>
      <c r="AR369" s="190">
        <v>2000</v>
      </c>
      <c r="AS369" s="190">
        <v>2000</v>
      </c>
      <c r="AT369" s="190">
        <v>2000</v>
      </c>
      <c r="AU369" s="190">
        <v>2000</v>
      </c>
      <c r="AV369" s="17"/>
      <c r="AW369" s="17"/>
      <c r="AX369" s="17"/>
      <c r="AY369" s="190">
        <v>2000</v>
      </c>
      <c r="AZ369" s="190">
        <v>2000</v>
      </c>
      <c r="BA369" s="190">
        <v>2000</v>
      </c>
      <c r="BB369" s="190">
        <v>2000</v>
      </c>
      <c r="BC369" s="190">
        <v>2000</v>
      </c>
      <c r="BD369" s="190">
        <v>2000</v>
      </c>
      <c r="BE369" s="190">
        <v>2000</v>
      </c>
      <c r="BF369" s="190">
        <v>2000</v>
      </c>
      <c r="BG369" s="190">
        <v>2000</v>
      </c>
      <c r="BH369" s="190">
        <v>2000</v>
      </c>
      <c r="BI369" s="190">
        <v>2000</v>
      </c>
      <c r="BJ369" s="190">
        <v>2000</v>
      </c>
      <c r="BK369" s="17"/>
      <c r="BL369" s="17"/>
      <c r="BM369" s="17"/>
      <c r="BN369" s="190">
        <v>2000</v>
      </c>
      <c r="BO369" s="190">
        <v>2000</v>
      </c>
      <c r="BP369" s="190">
        <v>2000</v>
      </c>
      <c r="BQ369" s="190">
        <v>2000</v>
      </c>
      <c r="BR369" s="190">
        <v>2000</v>
      </c>
      <c r="BS369" s="190">
        <v>2000</v>
      </c>
      <c r="BT369" s="190">
        <v>2000</v>
      </c>
      <c r="BU369" s="190">
        <v>2000</v>
      </c>
      <c r="BV369" s="190">
        <v>2000</v>
      </c>
      <c r="BW369" s="190">
        <v>2000</v>
      </c>
      <c r="BX369" s="190">
        <v>2000</v>
      </c>
      <c r="BY369" s="190">
        <v>2000</v>
      </c>
      <c r="BZ369" s="17"/>
      <c r="CA369" s="17"/>
      <c r="CB369" s="17"/>
      <c r="CC369" s="190">
        <v>2000</v>
      </c>
      <c r="CD369" s="190">
        <v>2000</v>
      </c>
      <c r="CE369" s="190">
        <v>2000</v>
      </c>
      <c r="CF369" s="190">
        <v>2000</v>
      </c>
      <c r="CG369" s="190">
        <v>2000</v>
      </c>
      <c r="CH369" s="190">
        <v>2000</v>
      </c>
      <c r="CI369" s="190">
        <v>2000</v>
      </c>
      <c r="CJ369" s="190">
        <v>2000</v>
      </c>
      <c r="CK369" s="190">
        <v>2000</v>
      </c>
      <c r="CL369" s="190">
        <v>2000</v>
      </c>
      <c r="CM369" s="190">
        <v>2000</v>
      </c>
      <c r="CN369" s="190">
        <v>2000</v>
      </c>
      <c r="CO369" s="17"/>
      <c r="CP369" s="17"/>
      <c r="CQ369" s="17"/>
    </row>
    <row r="370" spans="1:95" s="8" customFormat="1" ht="15" customHeight="1" x14ac:dyDescent="0.35">
      <c r="A370" s="8" t="s">
        <v>298</v>
      </c>
      <c r="C370" s="17">
        <v>180000</v>
      </c>
      <c r="D370" s="17">
        <v>192000</v>
      </c>
      <c r="F370" s="190">
        <v>16000</v>
      </c>
      <c r="G370" s="190">
        <v>16000</v>
      </c>
      <c r="H370" s="190">
        <v>16000</v>
      </c>
      <c r="I370" s="190">
        <v>16000</v>
      </c>
      <c r="J370" s="190">
        <v>16000</v>
      </c>
      <c r="K370" s="190">
        <v>16000</v>
      </c>
      <c r="L370" s="190">
        <v>16000</v>
      </c>
      <c r="M370" s="190">
        <v>16000</v>
      </c>
      <c r="N370" s="190">
        <v>16000</v>
      </c>
      <c r="O370" s="190">
        <v>16000</v>
      </c>
      <c r="P370" s="190">
        <v>16000</v>
      </c>
      <c r="Q370" s="190">
        <v>16000</v>
      </c>
      <c r="R370" s="161"/>
      <c r="S370" s="190">
        <f t="shared" si="2027"/>
        <v>192000</v>
      </c>
      <c r="T370" s="161"/>
      <c r="U370" s="190">
        <v>16000</v>
      </c>
      <c r="V370" s="190">
        <v>16000</v>
      </c>
      <c r="W370" s="190">
        <v>16000</v>
      </c>
      <c r="X370" s="190">
        <v>16000</v>
      </c>
      <c r="Y370" s="190">
        <v>16000</v>
      </c>
      <c r="Z370" s="190">
        <v>16000</v>
      </c>
      <c r="AA370" s="190">
        <v>16000</v>
      </c>
      <c r="AB370" s="190">
        <v>16000</v>
      </c>
      <c r="AC370" s="190">
        <v>16000</v>
      </c>
      <c r="AD370" s="190">
        <v>16000</v>
      </c>
      <c r="AE370" s="190">
        <v>16000</v>
      </c>
      <c r="AF370" s="190">
        <v>16000</v>
      </c>
      <c r="AG370" s="17"/>
      <c r="AH370" s="17"/>
      <c r="AI370" s="17"/>
      <c r="AJ370" s="190">
        <v>16000</v>
      </c>
      <c r="AK370" s="190">
        <v>16000</v>
      </c>
      <c r="AL370" s="190">
        <v>16000</v>
      </c>
      <c r="AM370" s="190">
        <v>16000</v>
      </c>
      <c r="AN370" s="190">
        <v>16000</v>
      </c>
      <c r="AO370" s="190">
        <v>16000</v>
      </c>
      <c r="AP370" s="190">
        <v>16000</v>
      </c>
      <c r="AQ370" s="190">
        <v>16000</v>
      </c>
      <c r="AR370" s="190">
        <v>16000</v>
      </c>
      <c r="AS370" s="190">
        <v>16000</v>
      </c>
      <c r="AT370" s="190">
        <v>16000</v>
      </c>
      <c r="AU370" s="190">
        <v>16000</v>
      </c>
      <c r="AV370" s="17"/>
      <c r="AW370" s="17"/>
      <c r="AX370" s="17"/>
      <c r="AY370" s="190">
        <v>16000</v>
      </c>
      <c r="AZ370" s="190">
        <v>16000</v>
      </c>
      <c r="BA370" s="190">
        <v>16000</v>
      </c>
      <c r="BB370" s="190">
        <v>16000</v>
      </c>
      <c r="BC370" s="190">
        <v>16000</v>
      </c>
      <c r="BD370" s="190">
        <v>16000</v>
      </c>
      <c r="BE370" s="190">
        <v>16000</v>
      </c>
      <c r="BF370" s="190">
        <v>16000</v>
      </c>
      <c r="BG370" s="190">
        <v>16000</v>
      </c>
      <c r="BH370" s="190">
        <v>16000</v>
      </c>
      <c r="BI370" s="190">
        <v>16000</v>
      </c>
      <c r="BJ370" s="190">
        <v>16000</v>
      </c>
      <c r="BK370" s="17"/>
      <c r="BL370" s="17"/>
      <c r="BM370" s="17"/>
      <c r="BN370" s="190">
        <v>16000</v>
      </c>
      <c r="BO370" s="190">
        <v>16000</v>
      </c>
      <c r="BP370" s="190">
        <v>16000</v>
      </c>
      <c r="BQ370" s="190">
        <v>16000</v>
      </c>
      <c r="BR370" s="190">
        <v>16000</v>
      </c>
      <c r="BS370" s="190">
        <v>16000</v>
      </c>
      <c r="BT370" s="190">
        <v>16000</v>
      </c>
      <c r="BU370" s="190">
        <v>16000</v>
      </c>
      <c r="BV370" s="190">
        <v>16000</v>
      </c>
      <c r="BW370" s="190">
        <v>16000</v>
      </c>
      <c r="BX370" s="190">
        <v>16000</v>
      </c>
      <c r="BY370" s="190">
        <v>16000</v>
      </c>
      <c r="BZ370" s="17"/>
      <c r="CA370" s="17"/>
      <c r="CB370" s="17"/>
      <c r="CC370" s="190">
        <v>16000</v>
      </c>
      <c r="CD370" s="190">
        <v>16000</v>
      </c>
      <c r="CE370" s="190">
        <v>16000</v>
      </c>
      <c r="CF370" s="190">
        <v>16000</v>
      </c>
      <c r="CG370" s="190">
        <v>16000</v>
      </c>
      <c r="CH370" s="190">
        <v>16000</v>
      </c>
      <c r="CI370" s="190">
        <v>16000</v>
      </c>
      <c r="CJ370" s="190">
        <v>16000</v>
      </c>
      <c r="CK370" s="190">
        <v>16000</v>
      </c>
      <c r="CL370" s="190">
        <v>16000</v>
      </c>
      <c r="CM370" s="190">
        <v>16000</v>
      </c>
      <c r="CN370" s="190">
        <v>16000</v>
      </c>
      <c r="CO370" s="17"/>
      <c r="CP370" s="17"/>
      <c r="CQ370" s="17"/>
    </row>
    <row r="371" spans="1:95" s="8" customFormat="1" ht="15" customHeight="1" x14ac:dyDescent="0.35">
      <c r="A371" s="8" t="s">
        <v>95</v>
      </c>
      <c r="C371" s="17">
        <v>30000</v>
      </c>
      <c r="D371" s="17">
        <v>30000</v>
      </c>
      <c r="F371" s="190">
        <v>2500</v>
      </c>
      <c r="G371" s="190">
        <v>2500</v>
      </c>
      <c r="H371" s="190">
        <v>2500</v>
      </c>
      <c r="I371" s="190">
        <v>2500</v>
      </c>
      <c r="J371" s="190">
        <v>2500</v>
      </c>
      <c r="K371" s="190">
        <v>2500</v>
      </c>
      <c r="L371" s="190">
        <v>2500</v>
      </c>
      <c r="M371" s="190">
        <v>2500</v>
      </c>
      <c r="N371" s="190">
        <v>2500</v>
      </c>
      <c r="O371" s="190">
        <v>2500</v>
      </c>
      <c r="P371" s="190">
        <v>2500</v>
      </c>
      <c r="Q371" s="190">
        <v>2500</v>
      </c>
      <c r="R371" s="161"/>
      <c r="S371" s="190">
        <f t="shared" si="2027"/>
        <v>30000</v>
      </c>
      <c r="T371" s="161"/>
      <c r="U371" s="190">
        <v>2500</v>
      </c>
      <c r="V371" s="190">
        <v>2500</v>
      </c>
      <c r="W371" s="190">
        <v>2500</v>
      </c>
      <c r="X371" s="190">
        <v>2500</v>
      </c>
      <c r="Y371" s="190">
        <v>2500</v>
      </c>
      <c r="Z371" s="190">
        <v>2500</v>
      </c>
      <c r="AA371" s="190">
        <v>2500</v>
      </c>
      <c r="AB371" s="190">
        <v>2500</v>
      </c>
      <c r="AC371" s="190">
        <v>2500</v>
      </c>
      <c r="AD371" s="190">
        <v>2500</v>
      </c>
      <c r="AE371" s="190">
        <v>2500</v>
      </c>
      <c r="AF371" s="190">
        <v>2500</v>
      </c>
      <c r="AG371" s="17"/>
      <c r="AH371" s="17"/>
      <c r="AI371" s="17"/>
      <c r="AJ371" s="190">
        <v>2500</v>
      </c>
      <c r="AK371" s="190">
        <v>2500</v>
      </c>
      <c r="AL371" s="190">
        <v>2500</v>
      </c>
      <c r="AM371" s="190">
        <v>2500</v>
      </c>
      <c r="AN371" s="190">
        <v>2500</v>
      </c>
      <c r="AO371" s="190">
        <v>2500</v>
      </c>
      <c r="AP371" s="190">
        <v>2500</v>
      </c>
      <c r="AQ371" s="190">
        <v>2500</v>
      </c>
      <c r="AR371" s="190">
        <v>2500</v>
      </c>
      <c r="AS371" s="190">
        <v>2500</v>
      </c>
      <c r="AT371" s="190">
        <v>2500</v>
      </c>
      <c r="AU371" s="190">
        <v>2500</v>
      </c>
      <c r="AV371" s="17"/>
      <c r="AW371" s="17"/>
      <c r="AX371" s="17"/>
      <c r="AY371" s="190">
        <v>2500</v>
      </c>
      <c r="AZ371" s="190">
        <v>2500</v>
      </c>
      <c r="BA371" s="190">
        <v>2500</v>
      </c>
      <c r="BB371" s="190">
        <v>2500</v>
      </c>
      <c r="BC371" s="190">
        <v>2500</v>
      </c>
      <c r="BD371" s="190">
        <v>2500</v>
      </c>
      <c r="BE371" s="190">
        <v>2500</v>
      </c>
      <c r="BF371" s="190">
        <v>2500</v>
      </c>
      <c r="BG371" s="190">
        <v>2500</v>
      </c>
      <c r="BH371" s="190">
        <v>2500</v>
      </c>
      <c r="BI371" s="190">
        <v>2500</v>
      </c>
      <c r="BJ371" s="190">
        <v>2500</v>
      </c>
      <c r="BK371" s="17"/>
      <c r="BL371" s="17"/>
      <c r="BM371" s="17"/>
      <c r="BN371" s="190">
        <v>2500</v>
      </c>
      <c r="BO371" s="190">
        <v>2500</v>
      </c>
      <c r="BP371" s="190">
        <v>2500</v>
      </c>
      <c r="BQ371" s="190">
        <v>2500</v>
      </c>
      <c r="BR371" s="190">
        <v>2500</v>
      </c>
      <c r="BS371" s="190">
        <v>2500</v>
      </c>
      <c r="BT371" s="190">
        <v>2500</v>
      </c>
      <c r="BU371" s="190">
        <v>2500</v>
      </c>
      <c r="BV371" s="190">
        <v>2500</v>
      </c>
      <c r="BW371" s="190">
        <v>2500</v>
      </c>
      <c r="BX371" s="190">
        <v>2500</v>
      </c>
      <c r="BY371" s="190">
        <v>2500</v>
      </c>
      <c r="BZ371" s="17"/>
      <c r="CA371" s="17"/>
      <c r="CB371" s="17"/>
      <c r="CC371" s="190">
        <v>2500</v>
      </c>
      <c r="CD371" s="190">
        <v>2500</v>
      </c>
      <c r="CE371" s="190">
        <v>2500</v>
      </c>
      <c r="CF371" s="190">
        <v>2500</v>
      </c>
      <c r="CG371" s="190">
        <v>2500</v>
      </c>
      <c r="CH371" s="190">
        <v>2500</v>
      </c>
      <c r="CI371" s="190">
        <v>2500</v>
      </c>
      <c r="CJ371" s="190">
        <v>2500</v>
      </c>
      <c r="CK371" s="190">
        <v>2500</v>
      </c>
      <c r="CL371" s="190">
        <v>2500</v>
      </c>
      <c r="CM371" s="190">
        <v>2500</v>
      </c>
      <c r="CN371" s="190">
        <v>2500</v>
      </c>
      <c r="CO371" s="17"/>
      <c r="CP371" s="17"/>
      <c r="CQ371" s="17"/>
    </row>
    <row r="372" spans="1:95" s="8" customFormat="1" ht="15" customHeight="1" x14ac:dyDescent="0.35">
      <c r="A372" s="8" t="s">
        <v>74</v>
      </c>
      <c r="C372" s="17">
        <v>26400</v>
      </c>
      <c r="D372" s="17">
        <v>26400</v>
      </c>
      <c r="F372" s="190">
        <v>2200</v>
      </c>
      <c r="G372" s="190">
        <v>2200</v>
      </c>
      <c r="H372" s="190">
        <v>2200</v>
      </c>
      <c r="I372" s="190">
        <v>2200</v>
      </c>
      <c r="J372" s="190">
        <v>2200</v>
      </c>
      <c r="K372" s="190">
        <v>2200</v>
      </c>
      <c r="L372" s="190">
        <v>2200</v>
      </c>
      <c r="M372" s="190">
        <v>2200</v>
      </c>
      <c r="N372" s="190">
        <v>2200</v>
      </c>
      <c r="O372" s="190">
        <v>2200</v>
      </c>
      <c r="P372" s="190">
        <v>2200</v>
      </c>
      <c r="Q372" s="190">
        <v>2200</v>
      </c>
      <c r="R372" s="161"/>
      <c r="S372" s="190">
        <f t="shared" si="2027"/>
        <v>26400</v>
      </c>
      <c r="T372" s="161"/>
      <c r="U372" s="190">
        <v>2200</v>
      </c>
      <c r="V372" s="190">
        <v>2200</v>
      </c>
      <c r="W372" s="190">
        <v>2200</v>
      </c>
      <c r="X372" s="190">
        <v>2200</v>
      </c>
      <c r="Y372" s="190">
        <v>2200</v>
      </c>
      <c r="Z372" s="190">
        <v>2200</v>
      </c>
      <c r="AA372" s="190">
        <v>2200</v>
      </c>
      <c r="AB372" s="190">
        <v>2200</v>
      </c>
      <c r="AC372" s="190">
        <v>2200</v>
      </c>
      <c r="AD372" s="190">
        <v>2200</v>
      </c>
      <c r="AE372" s="190">
        <v>2200</v>
      </c>
      <c r="AF372" s="190">
        <v>2200</v>
      </c>
      <c r="AG372" s="17"/>
      <c r="AH372" s="17"/>
      <c r="AI372" s="17"/>
      <c r="AJ372" s="190">
        <v>2200</v>
      </c>
      <c r="AK372" s="190">
        <v>2200</v>
      </c>
      <c r="AL372" s="190">
        <v>2200</v>
      </c>
      <c r="AM372" s="190">
        <v>2200</v>
      </c>
      <c r="AN372" s="190">
        <v>2200</v>
      </c>
      <c r="AO372" s="190">
        <v>2200</v>
      </c>
      <c r="AP372" s="190">
        <v>2200</v>
      </c>
      <c r="AQ372" s="190">
        <v>2200</v>
      </c>
      <c r="AR372" s="190">
        <v>2200</v>
      </c>
      <c r="AS372" s="190">
        <v>2200</v>
      </c>
      <c r="AT372" s="190">
        <v>2200</v>
      </c>
      <c r="AU372" s="190">
        <v>2200</v>
      </c>
      <c r="AV372" s="17"/>
      <c r="AW372" s="17"/>
      <c r="AX372" s="17"/>
      <c r="AY372" s="190">
        <v>2200</v>
      </c>
      <c r="AZ372" s="190">
        <v>2200</v>
      </c>
      <c r="BA372" s="190">
        <v>2200</v>
      </c>
      <c r="BB372" s="190">
        <v>2200</v>
      </c>
      <c r="BC372" s="190">
        <v>2200</v>
      </c>
      <c r="BD372" s="190">
        <v>2200</v>
      </c>
      <c r="BE372" s="190">
        <v>2200</v>
      </c>
      <c r="BF372" s="190">
        <v>2200</v>
      </c>
      <c r="BG372" s="190">
        <v>2200</v>
      </c>
      <c r="BH372" s="190">
        <v>2200</v>
      </c>
      <c r="BI372" s="190">
        <v>2200</v>
      </c>
      <c r="BJ372" s="190">
        <v>2200</v>
      </c>
      <c r="BK372" s="17"/>
      <c r="BL372" s="17"/>
      <c r="BM372" s="17"/>
      <c r="BN372" s="190">
        <v>2200</v>
      </c>
      <c r="BO372" s="190">
        <v>2200</v>
      </c>
      <c r="BP372" s="190">
        <v>2200</v>
      </c>
      <c r="BQ372" s="190">
        <v>2200</v>
      </c>
      <c r="BR372" s="190">
        <v>2200</v>
      </c>
      <c r="BS372" s="190">
        <v>2200</v>
      </c>
      <c r="BT372" s="190">
        <v>2200</v>
      </c>
      <c r="BU372" s="190">
        <v>2200</v>
      </c>
      <c r="BV372" s="190">
        <v>2200</v>
      </c>
      <c r="BW372" s="190">
        <v>2200</v>
      </c>
      <c r="BX372" s="190">
        <v>2200</v>
      </c>
      <c r="BY372" s="190">
        <v>2200</v>
      </c>
      <c r="BZ372" s="17"/>
      <c r="CA372" s="17"/>
      <c r="CB372" s="17"/>
      <c r="CC372" s="190">
        <v>2200</v>
      </c>
      <c r="CD372" s="190">
        <v>2200</v>
      </c>
      <c r="CE372" s="190">
        <v>2200</v>
      </c>
      <c r="CF372" s="190">
        <v>2200</v>
      </c>
      <c r="CG372" s="190">
        <v>2200</v>
      </c>
      <c r="CH372" s="190">
        <v>2200</v>
      </c>
      <c r="CI372" s="190">
        <v>2200</v>
      </c>
      <c r="CJ372" s="190">
        <v>2200</v>
      </c>
      <c r="CK372" s="190">
        <v>2200</v>
      </c>
      <c r="CL372" s="190">
        <v>2200</v>
      </c>
      <c r="CM372" s="190">
        <v>2200</v>
      </c>
      <c r="CN372" s="190">
        <v>2200</v>
      </c>
      <c r="CO372" s="17"/>
      <c r="CP372" s="17"/>
      <c r="CQ372" s="17"/>
    </row>
    <row r="373" spans="1:95" s="8" customFormat="1" ht="15" customHeight="1" x14ac:dyDescent="0.35">
      <c r="A373" s="8" t="s">
        <v>279</v>
      </c>
      <c r="C373" s="17">
        <v>14400</v>
      </c>
      <c r="D373" s="17">
        <v>14400</v>
      </c>
      <c r="F373" s="190">
        <v>1200</v>
      </c>
      <c r="G373" s="190">
        <v>1200</v>
      </c>
      <c r="H373" s="190">
        <v>1200</v>
      </c>
      <c r="I373" s="190">
        <v>1200</v>
      </c>
      <c r="J373" s="190">
        <v>1200</v>
      </c>
      <c r="K373" s="190">
        <v>1200</v>
      </c>
      <c r="L373" s="190">
        <v>1200</v>
      </c>
      <c r="M373" s="190">
        <v>1200</v>
      </c>
      <c r="N373" s="190">
        <v>1200</v>
      </c>
      <c r="O373" s="190">
        <v>1200</v>
      </c>
      <c r="P373" s="190">
        <v>1200</v>
      </c>
      <c r="Q373" s="190">
        <v>1200</v>
      </c>
      <c r="R373" s="161"/>
      <c r="S373" s="190">
        <f t="shared" si="2027"/>
        <v>14400</v>
      </c>
      <c r="T373" s="161"/>
      <c r="U373" s="190">
        <v>1200</v>
      </c>
      <c r="V373" s="190">
        <v>1200</v>
      </c>
      <c r="W373" s="190">
        <v>1200</v>
      </c>
      <c r="X373" s="190">
        <v>1200</v>
      </c>
      <c r="Y373" s="190">
        <v>1200</v>
      </c>
      <c r="Z373" s="190">
        <v>1200</v>
      </c>
      <c r="AA373" s="190">
        <v>1200</v>
      </c>
      <c r="AB373" s="190">
        <v>1200</v>
      </c>
      <c r="AC373" s="190">
        <v>1200</v>
      </c>
      <c r="AD373" s="190">
        <v>1200</v>
      </c>
      <c r="AE373" s="190">
        <v>1200</v>
      </c>
      <c r="AF373" s="190">
        <v>1200</v>
      </c>
      <c r="AG373" s="17"/>
      <c r="AH373" s="17"/>
      <c r="AI373" s="17"/>
      <c r="AJ373" s="190">
        <v>1200</v>
      </c>
      <c r="AK373" s="190">
        <v>1200</v>
      </c>
      <c r="AL373" s="190">
        <v>1200</v>
      </c>
      <c r="AM373" s="190">
        <v>1200</v>
      </c>
      <c r="AN373" s="190">
        <v>1200</v>
      </c>
      <c r="AO373" s="190">
        <v>1200</v>
      </c>
      <c r="AP373" s="190">
        <v>1200</v>
      </c>
      <c r="AQ373" s="190">
        <v>1200</v>
      </c>
      <c r="AR373" s="190">
        <v>1200</v>
      </c>
      <c r="AS373" s="190">
        <v>1200</v>
      </c>
      <c r="AT373" s="190">
        <v>1200</v>
      </c>
      <c r="AU373" s="190">
        <v>1200</v>
      </c>
      <c r="AV373" s="17"/>
      <c r="AW373" s="17"/>
      <c r="AX373" s="17"/>
      <c r="AY373" s="190">
        <v>1200</v>
      </c>
      <c r="AZ373" s="190">
        <v>1200</v>
      </c>
      <c r="BA373" s="190">
        <v>1200</v>
      </c>
      <c r="BB373" s="190">
        <v>1200</v>
      </c>
      <c r="BC373" s="190">
        <v>1200</v>
      </c>
      <c r="BD373" s="190">
        <v>1200</v>
      </c>
      <c r="BE373" s="190">
        <v>1200</v>
      </c>
      <c r="BF373" s="190">
        <v>1200</v>
      </c>
      <c r="BG373" s="190">
        <v>1200</v>
      </c>
      <c r="BH373" s="190">
        <v>1200</v>
      </c>
      <c r="BI373" s="190">
        <v>1200</v>
      </c>
      <c r="BJ373" s="190">
        <v>1200</v>
      </c>
      <c r="BK373" s="17"/>
      <c r="BL373" s="17"/>
      <c r="BM373" s="17"/>
      <c r="BN373" s="190">
        <v>1200</v>
      </c>
      <c r="BO373" s="190">
        <v>1200</v>
      </c>
      <c r="BP373" s="190">
        <v>1200</v>
      </c>
      <c r="BQ373" s="190">
        <v>1200</v>
      </c>
      <c r="BR373" s="190">
        <v>1200</v>
      </c>
      <c r="BS373" s="190">
        <v>1200</v>
      </c>
      <c r="BT373" s="190">
        <v>1200</v>
      </c>
      <c r="BU373" s="190">
        <v>1200</v>
      </c>
      <c r="BV373" s="190">
        <v>1200</v>
      </c>
      <c r="BW373" s="190">
        <v>1200</v>
      </c>
      <c r="BX373" s="190">
        <v>1200</v>
      </c>
      <c r="BY373" s="190">
        <v>1200</v>
      </c>
      <c r="BZ373" s="17"/>
      <c r="CA373" s="17"/>
      <c r="CB373" s="17"/>
      <c r="CC373" s="190">
        <v>1200</v>
      </c>
      <c r="CD373" s="190">
        <v>1200</v>
      </c>
      <c r="CE373" s="190">
        <v>1200</v>
      </c>
      <c r="CF373" s="190">
        <v>1200</v>
      </c>
      <c r="CG373" s="190">
        <v>1200</v>
      </c>
      <c r="CH373" s="190">
        <v>1200</v>
      </c>
      <c r="CI373" s="190">
        <v>1200</v>
      </c>
      <c r="CJ373" s="190">
        <v>1200</v>
      </c>
      <c r="CK373" s="190">
        <v>1200</v>
      </c>
      <c r="CL373" s="190">
        <v>1200</v>
      </c>
      <c r="CM373" s="190">
        <v>1200</v>
      </c>
      <c r="CN373" s="190">
        <v>1200</v>
      </c>
      <c r="CO373" s="17"/>
      <c r="CP373" s="17"/>
      <c r="CQ373" s="17"/>
    </row>
    <row r="374" spans="1:95" s="8" customFormat="1" ht="15" customHeight="1" x14ac:dyDescent="0.35">
      <c r="A374" s="8" t="s">
        <v>46</v>
      </c>
      <c r="C374" s="17">
        <v>24000</v>
      </c>
      <c r="D374" s="17">
        <v>24000</v>
      </c>
      <c r="F374" s="190">
        <f t="shared" ref="F374:Q374" si="2028">-(F72+F81)</f>
        <v>2000</v>
      </c>
      <c r="G374" s="190">
        <f t="shared" si="2028"/>
        <v>2000</v>
      </c>
      <c r="H374" s="190">
        <f t="shared" si="2028"/>
        <v>2000</v>
      </c>
      <c r="I374" s="190">
        <f t="shared" si="2028"/>
        <v>2000</v>
      </c>
      <c r="J374" s="190">
        <f t="shared" si="2028"/>
        <v>2000</v>
      </c>
      <c r="K374" s="190">
        <f t="shared" si="2028"/>
        <v>2000</v>
      </c>
      <c r="L374" s="190">
        <f t="shared" si="2028"/>
        <v>2000</v>
      </c>
      <c r="M374" s="190">
        <f t="shared" si="2028"/>
        <v>2000</v>
      </c>
      <c r="N374" s="190">
        <f t="shared" si="2028"/>
        <v>2000</v>
      </c>
      <c r="O374" s="190">
        <f t="shared" si="2028"/>
        <v>2000</v>
      </c>
      <c r="P374" s="190">
        <f t="shared" si="2028"/>
        <v>2000</v>
      </c>
      <c r="Q374" s="190">
        <f t="shared" si="2028"/>
        <v>2000</v>
      </c>
      <c r="R374" s="161"/>
      <c r="S374" s="190">
        <f t="shared" si="2027"/>
        <v>24000</v>
      </c>
      <c r="T374" s="161"/>
      <c r="U374" s="190">
        <f t="shared" ref="U374:AF374" si="2029">-(U72+U81)</f>
        <v>2000</v>
      </c>
      <c r="V374" s="190">
        <f t="shared" si="2029"/>
        <v>2000</v>
      </c>
      <c r="W374" s="190">
        <f t="shared" si="2029"/>
        <v>2000</v>
      </c>
      <c r="X374" s="190">
        <f t="shared" si="2029"/>
        <v>2000</v>
      </c>
      <c r="Y374" s="190">
        <f t="shared" si="2029"/>
        <v>2000</v>
      </c>
      <c r="Z374" s="190">
        <f t="shared" si="2029"/>
        <v>2000</v>
      </c>
      <c r="AA374" s="190">
        <f t="shared" si="2029"/>
        <v>2000</v>
      </c>
      <c r="AB374" s="190">
        <f t="shared" si="2029"/>
        <v>2000</v>
      </c>
      <c r="AC374" s="190">
        <f t="shared" si="2029"/>
        <v>2000</v>
      </c>
      <c r="AD374" s="190">
        <f t="shared" si="2029"/>
        <v>2000</v>
      </c>
      <c r="AE374" s="190">
        <f t="shared" si="2029"/>
        <v>2000</v>
      </c>
      <c r="AF374" s="190">
        <f t="shared" si="2029"/>
        <v>2000</v>
      </c>
      <c r="AG374" s="17"/>
      <c r="AH374" s="17"/>
      <c r="AI374" s="17"/>
      <c r="AJ374" s="190">
        <f t="shared" ref="AJ374:AU374" si="2030">-(AJ72+AJ81)</f>
        <v>2000</v>
      </c>
      <c r="AK374" s="190">
        <f t="shared" si="2030"/>
        <v>2000</v>
      </c>
      <c r="AL374" s="190">
        <f t="shared" si="2030"/>
        <v>2000</v>
      </c>
      <c r="AM374" s="190">
        <f t="shared" si="2030"/>
        <v>2000</v>
      </c>
      <c r="AN374" s="190">
        <f t="shared" si="2030"/>
        <v>2000</v>
      </c>
      <c r="AO374" s="190">
        <f t="shared" si="2030"/>
        <v>2000</v>
      </c>
      <c r="AP374" s="190">
        <f t="shared" si="2030"/>
        <v>2000</v>
      </c>
      <c r="AQ374" s="190">
        <f t="shared" si="2030"/>
        <v>2000</v>
      </c>
      <c r="AR374" s="190">
        <f t="shared" si="2030"/>
        <v>2000</v>
      </c>
      <c r="AS374" s="190">
        <f t="shared" si="2030"/>
        <v>2000</v>
      </c>
      <c r="AT374" s="190">
        <f t="shared" si="2030"/>
        <v>2000</v>
      </c>
      <c r="AU374" s="190">
        <f t="shared" si="2030"/>
        <v>2000</v>
      </c>
      <c r="AV374" s="17"/>
      <c r="AW374" s="17"/>
      <c r="AX374" s="17"/>
      <c r="AY374" s="190">
        <f t="shared" ref="AY374:BJ374" si="2031">-(AY72+AY81)</f>
        <v>2000</v>
      </c>
      <c r="AZ374" s="190">
        <f t="shared" si="2031"/>
        <v>2000</v>
      </c>
      <c r="BA374" s="190">
        <f t="shared" si="2031"/>
        <v>2000</v>
      </c>
      <c r="BB374" s="190">
        <f t="shared" si="2031"/>
        <v>2000</v>
      </c>
      <c r="BC374" s="190">
        <f t="shared" si="2031"/>
        <v>2000</v>
      </c>
      <c r="BD374" s="190">
        <f t="shared" si="2031"/>
        <v>2000</v>
      </c>
      <c r="BE374" s="190">
        <f t="shared" si="2031"/>
        <v>2000</v>
      </c>
      <c r="BF374" s="190">
        <f t="shared" si="2031"/>
        <v>2000</v>
      </c>
      <c r="BG374" s="190">
        <f t="shared" si="2031"/>
        <v>2000</v>
      </c>
      <c r="BH374" s="190">
        <f t="shared" si="2031"/>
        <v>2000</v>
      </c>
      <c r="BI374" s="190">
        <f t="shared" si="2031"/>
        <v>2000</v>
      </c>
      <c r="BJ374" s="190">
        <f t="shared" si="2031"/>
        <v>2000</v>
      </c>
      <c r="BK374" s="17"/>
      <c r="BL374" s="17"/>
      <c r="BM374" s="17"/>
      <c r="BN374" s="190">
        <f t="shared" ref="BN374:BY374" si="2032">-(BN72+BN81)</f>
        <v>2000</v>
      </c>
      <c r="BO374" s="190">
        <f t="shared" si="2032"/>
        <v>2000</v>
      </c>
      <c r="BP374" s="190">
        <f t="shared" si="2032"/>
        <v>2000</v>
      </c>
      <c r="BQ374" s="190">
        <f t="shared" si="2032"/>
        <v>2000</v>
      </c>
      <c r="BR374" s="190">
        <f t="shared" si="2032"/>
        <v>2000</v>
      </c>
      <c r="BS374" s="190">
        <f t="shared" si="2032"/>
        <v>2000</v>
      </c>
      <c r="BT374" s="190">
        <f t="shared" si="2032"/>
        <v>2000</v>
      </c>
      <c r="BU374" s="190">
        <f t="shared" si="2032"/>
        <v>2000</v>
      </c>
      <c r="BV374" s="190">
        <f t="shared" si="2032"/>
        <v>2000</v>
      </c>
      <c r="BW374" s="190">
        <f t="shared" si="2032"/>
        <v>2000</v>
      </c>
      <c r="BX374" s="190">
        <f t="shared" si="2032"/>
        <v>2000</v>
      </c>
      <c r="BY374" s="190">
        <f t="shared" si="2032"/>
        <v>2000</v>
      </c>
      <c r="BZ374" s="17"/>
      <c r="CA374" s="17"/>
      <c r="CB374" s="17"/>
      <c r="CC374" s="190">
        <f t="shared" ref="CC374:CN374" si="2033">-(CC72+CC81)</f>
        <v>2000</v>
      </c>
      <c r="CD374" s="190">
        <f t="shared" si="2033"/>
        <v>2000</v>
      </c>
      <c r="CE374" s="190">
        <f t="shared" si="2033"/>
        <v>2000</v>
      </c>
      <c r="CF374" s="190">
        <f t="shared" si="2033"/>
        <v>2000</v>
      </c>
      <c r="CG374" s="190">
        <f t="shared" si="2033"/>
        <v>2000</v>
      </c>
      <c r="CH374" s="190">
        <f t="shared" si="2033"/>
        <v>2000</v>
      </c>
      <c r="CI374" s="190">
        <f t="shared" si="2033"/>
        <v>2000</v>
      </c>
      <c r="CJ374" s="190">
        <f t="shared" si="2033"/>
        <v>2000</v>
      </c>
      <c r="CK374" s="190">
        <f t="shared" si="2033"/>
        <v>2000</v>
      </c>
      <c r="CL374" s="190">
        <f t="shared" si="2033"/>
        <v>2000</v>
      </c>
      <c r="CM374" s="190">
        <f t="shared" si="2033"/>
        <v>2000</v>
      </c>
      <c r="CN374" s="190">
        <f t="shared" si="2033"/>
        <v>2000</v>
      </c>
      <c r="CO374" s="17"/>
      <c r="CP374" s="17"/>
      <c r="CQ374" s="17"/>
    </row>
    <row r="375" spans="1:95" s="8" customFormat="1" ht="15" customHeight="1" x14ac:dyDescent="0.35">
      <c r="A375" s="8" t="s">
        <v>111</v>
      </c>
      <c r="C375" s="17">
        <v>6000</v>
      </c>
      <c r="D375" s="17">
        <v>6000</v>
      </c>
      <c r="F375" s="190">
        <v>500</v>
      </c>
      <c r="G375" s="190">
        <v>500</v>
      </c>
      <c r="H375" s="190">
        <v>500</v>
      </c>
      <c r="I375" s="190">
        <v>500</v>
      </c>
      <c r="J375" s="190">
        <v>500</v>
      </c>
      <c r="K375" s="190">
        <v>500</v>
      </c>
      <c r="L375" s="190">
        <v>500</v>
      </c>
      <c r="M375" s="190">
        <v>500</v>
      </c>
      <c r="N375" s="190">
        <v>500</v>
      </c>
      <c r="O375" s="190">
        <v>500</v>
      </c>
      <c r="P375" s="190">
        <v>500</v>
      </c>
      <c r="Q375" s="190">
        <v>500</v>
      </c>
      <c r="R375" s="161"/>
      <c r="S375" s="190">
        <f t="shared" si="2027"/>
        <v>6000</v>
      </c>
      <c r="T375" s="161"/>
      <c r="U375" s="190">
        <v>500</v>
      </c>
      <c r="V375" s="190">
        <v>500</v>
      </c>
      <c r="W375" s="190">
        <v>500</v>
      </c>
      <c r="X375" s="190">
        <v>500</v>
      </c>
      <c r="Y375" s="190">
        <v>500</v>
      </c>
      <c r="Z375" s="190">
        <v>500</v>
      </c>
      <c r="AA375" s="190">
        <v>500</v>
      </c>
      <c r="AB375" s="190">
        <v>500</v>
      </c>
      <c r="AC375" s="190">
        <v>500</v>
      </c>
      <c r="AD375" s="190">
        <v>500</v>
      </c>
      <c r="AE375" s="190">
        <v>500</v>
      </c>
      <c r="AF375" s="190">
        <v>500</v>
      </c>
      <c r="AG375" s="17"/>
      <c r="AH375" s="17"/>
      <c r="AI375" s="17"/>
      <c r="AJ375" s="190">
        <v>500</v>
      </c>
      <c r="AK375" s="190">
        <v>500</v>
      </c>
      <c r="AL375" s="190">
        <v>500</v>
      </c>
      <c r="AM375" s="190">
        <v>500</v>
      </c>
      <c r="AN375" s="190">
        <v>500</v>
      </c>
      <c r="AO375" s="190">
        <v>500</v>
      </c>
      <c r="AP375" s="190">
        <v>500</v>
      </c>
      <c r="AQ375" s="190">
        <v>500</v>
      </c>
      <c r="AR375" s="190">
        <v>500</v>
      </c>
      <c r="AS375" s="190">
        <v>500</v>
      </c>
      <c r="AT375" s="190">
        <v>500</v>
      </c>
      <c r="AU375" s="190">
        <v>500</v>
      </c>
      <c r="AV375" s="17"/>
      <c r="AW375" s="17"/>
      <c r="AX375" s="17"/>
      <c r="AY375" s="190">
        <v>500</v>
      </c>
      <c r="AZ375" s="190">
        <v>500</v>
      </c>
      <c r="BA375" s="190">
        <v>500</v>
      </c>
      <c r="BB375" s="190">
        <v>500</v>
      </c>
      <c r="BC375" s="190">
        <v>500</v>
      </c>
      <c r="BD375" s="190">
        <v>500</v>
      </c>
      <c r="BE375" s="190">
        <v>500</v>
      </c>
      <c r="BF375" s="190">
        <v>500</v>
      </c>
      <c r="BG375" s="190">
        <v>500</v>
      </c>
      <c r="BH375" s="190">
        <v>500</v>
      </c>
      <c r="BI375" s="190">
        <v>500</v>
      </c>
      <c r="BJ375" s="190">
        <v>500</v>
      </c>
      <c r="BK375" s="17"/>
      <c r="BL375" s="17"/>
      <c r="BM375" s="17"/>
      <c r="BN375" s="190">
        <v>500</v>
      </c>
      <c r="BO375" s="190">
        <v>500</v>
      </c>
      <c r="BP375" s="190">
        <v>500</v>
      </c>
      <c r="BQ375" s="190">
        <v>500</v>
      </c>
      <c r="BR375" s="190">
        <v>500</v>
      </c>
      <c r="BS375" s="190">
        <v>500</v>
      </c>
      <c r="BT375" s="190">
        <v>500</v>
      </c>
      <c r="BU375" s="190">
        <v>500</v>
      </c>
      <c r="BV375" s="190">
        <v>500</v>
      </c>
      <c r="BW375" s="190">
        <v>500</v>
      </c>
      <c r="BX375" s="190">
        <v>500</v>
      </c>
      <c r="BY375" s="190">
        <v>500</v>
      </c>
      <c r="BZ375" s="17"/>
      <c r="CA375" s="17"/>
      <c r="CB375" s="17"/>
      <c r="CC375" s="190">
        <v>500</v>
      </c>
      <c r="CD375" s="190">
        <v>500</v>
      </c>
      <c r="CE375" s="190">
        <v>500</v>
      </c>
      <c r="CF375" s="190">
        <v>500</v>
      </c>
      <c r="CG375" s="190">
        <v>500</v>
      </c>
      <c r="CH375" s="190">
        <v>500</v>
      </c>
      <c r="CI375" s="190">
        <v>500</v>
      </c>
      <c r="CJ375" s="190">
        <v>500</v>
      </c>
      <c r="CK375" s="190">
        <v>500</v>
      </c>
      <c r="CL375" s="190">
        <v>500</v>
      </c>
      <c r="CM375" s="190">
        <v>500</v>
      </c>
      <c r="CN375" s="190">
        <v>500</v>
      </c>
      <c r="CO375" s="17"/>
      <c r="CP375" s="17"/>
      <c r="CQ375" s="17"/>
    </row>
    <row r="376" spans="1:95" s="8" customFormat="1" ht="15" customHeight="1" x14ac:dyDescent="0.35">
      <c r="A376" s="8" t="s">
        <v>299</v>
      </c>
      <c r="C376" s="17">
        <v>13200</v>
      </c>
      <c r="D376" s="17">
        <v>13200</v>
      </c>
      <c r="F376" s="190">
        <v>1100</v>
      </c>
      <c r="G376" s="190">
        <v>1100</v>
      </c>
      <c r="H376" s="190">
        <v>1100</v>
      </c>
      <c r="I376" s="190">
        <v>1100</v>
      </c>
      <c r="J376" s="190">
        <v>1100</v>
      </c>
      <c r="K376" s="190">
        <v>1100</v>
      </c>
      <c r="L376" s="190">
        <v>1100</v>
      </c>
      <c r="M376" s="190">
        <v>1100</v>
      </c>
      <c r="N376" s="190">
        <v>1100</v>
      </c>
      <c r="O376" s="190">
        <v>1100</v>
      </c>
      <c r="P376" s="190">
        <v>1100</v>
      </c>
      <c r="Q376" s="190">
        <v>1100</v>
      </c>
      <c r="R376" s="161"/>
      <c r="S376" s="190">
        <f t="shared" si="2027"/>
        <v>13200</v>
      </c>
      <c r="T376" s="161"/>
      <c r="U376" s="190">
        <v>1100</v>
      </c>
      <c r="V376" s="190">
        <v>1100</v>
      </c>
      <c r="W376" s="190">
        <v>1100</v>
      </c>
      <c r="X376" s="190">
        <v>1100</v>
      </c>
      <c r="Y376" s="190">
        <v>1100</v>
      </c>
      <c r="Z376" s="190">
        <v>1100</v>
      </c>
      <c r="AA376" s="190">
        <v>1100</v>
      </c>
      <c r="AB376" s="190">
        <v>1100</v>
      </c>
      <c r="AC376" s="190">
        <v>1100</v>
      </c>
      <c r="AD376" s="190">
        <v>1100</v>
      </c>
      <c r="AE376" s="190">
        <v>1100</v>
      </c>
      <c r="AF376" s="190">
        <v>1100</v>
      </c>
      <c r="AG376" s="17"/>
      <c r="AH376" s="17"/>
      <c r="AI376" s="17"/>
      <c r="AJ376" s="190">
        <v>1100</v>
      </c>
      <c r="AK376" s="190">
        <v>1100</v>
      </c>
      <c r="AL376" s="190">
        <v>1100</v>
      </c>
      <c r="AM376" s="190">
        <v>1100</v>
      </c>
      <c r="AN376" s="190">
        <v>1100</v>
      </c>
      <c r="AO376" s="190">
        <v>1100</v>
      </c>
      <c r="AP376" s="190">
        <v>1100</v>
      </c>
      <c r="AQ376" s="190">
        <v>1100</v>
      </c>
      <c r="AR376" s="190">
        <v>1100</v>
      </c>
      <c r="AS376" s="190">
        <v>1100</v>
      </c>
      <c r="AT376" s="190">
        <v>1100</v>
      </c>
      <c r="AU376" s="190">
        <v>1100</v>
      </c>
      <c r="AV376" s="17"/>
      <c r="AW376" s="17"/>
      <c r="AX376" s="17"/>
      <c r="AY376" s="190">
        <v>1100</v>
      </c>
      <c r="AZ376" s="190">
        <v>1100</v>
      </c>
      <c r="BA376" s="190">
        <v>1100</v>
      </c>
      <c r="BB376" s="190">
        <v>1100</v>
      </c>
      <c r="BC376" s="190">
        <v>1100</v>
      </c>
      <c r="BD376" s="190">
        <v>1100</v>
      </c>
      <c r="BE376" s="190">
        <v>1100</v>
      </c>
      <c r="BF376" s="190">
        <v>1100</v>
      </c>
      <c r="BG376" s="190">
        <v>1100</v>
      </c>
      <c r="BH376" s="190">
        <v>1100</v>
      </c>
      <c r="BI376" s="190">
        <v>1100</v>
      </c>
      <c r="BJ376" s="190">
        <v>1100</v>
      </c>
      <c r="BK376" s="17"/>
      <c r="BL376" s="17"/>
      <c r="BM376" s="17"/>
      <c r="BN376" s="190">
        <v>1100</v>
      </c>
      <c r="BO376" s="190">
        <v>1100</v>
      </c>
      <c r="BP376" s="190">
        <v>1100</v>
      </c>
      <c r="BQ376" s="190">
        <v>1100</v>
      </c>
      <c r="BR376" s="190">
        <v>1100</v>
      </c>
      <c r="BS376" s="190">
        <v>1100</v>
      </c>
      <c r="BT376" s="190">
        <v>1100</v>
      </c>
      <c r="BU376" s="190">
        <v>1100</v>
      </c>
      <c r="BV376" s="190">
        <v>1100</v>
      </c>
      <c r="BW376" s="190">
        <v>1100</v>
      </c>
      <c r="BX376" s="190">
        <v>1100</v>
      </c>
      <c r="BY376" s="190">
        <v>1100</v>
      </c>
      <c r="BZ376" s="17"/>
      <c r="CA376" s="17"/>
      <c r="CB376" s="17"/>
      <c r="CC376" s="190">
        <v>1100</v>
      </c>
      <c r="CD376" s="190">
        <v>1100</v>
      </c>
      <c r="CE376" s="190">
        <v>1100</v>
      </c>
      <c r="CF376" s="190">
        <v>1100</v>
      </c>
      <c r="CG376" s="190">
        <v>1100</v>
      </c>
      <c r="CH376" s="190">
        <v>1100</v>
      </c>
      <c r="CI376" s="190">
        <v>1100</v>
      </c>
      <c r="CJ376" s="190">
        <v>1100</v>
      </c>
      <c r="CK376" s="190">
        <v>1100</v>
      </c>
      <c r="CL376" s="190">
        <v>1100</v>
      </c>
      <c r="CM376" s="190">
        <v>1100</v>
      </c>
      <c r="CN376" s="190">
        <v>1100</v>
      </c>
      <c r="CO376" s="17"/>
      <c r="CP376" s="17"/>
      <c r="CQ376" s="17"/>
    </row>
    <row r="377" spans="1:95" s="8" customFormat="1" ht="15" customHeight="1" x14ac:dyDescent="0.35">
      <c r="A377" s="8" t="s">
        <v>112</v>
      </c>
      <c r="C377" s="17">
        <v>10000</v>
      </c>
      <c r="D377" s="17">
        <v>20000</v>
      </c>
      <c r="F377" s="199">
        <v>0</v>
      </c>
      <c r="G377" s="199">
        <v>0</v>
      </c>
      <c r="H377" s="199">
        <v>0</v>
      </c>
      <c r="I377" s="199">
        <v>0</v>
      </c>
      <c r="J377" s="199">
        <v>0</v>
      </c>
      <c r="K377" s="199">
        <v>0</v>
      </c>
      <c r="L377" s="199">
        <v>0</v>
      </c>
      <c r="M377" s="199">
        <v>0</v>
      </c>
      <c r="N377" s="199">
        <v>0</v>
      </c>
      <c r="O377" s="199">
        <v>0</v>
      </c>
      <c r="P377" s="199">
        <v>0</v>
      </c>
      <c r="Q377" s="199">
        <v>0</v>
      </c>
      <c r="R377" s="161"/>
      <c r="S377" s="199">
        <f t="shared" si="2027"/>
        <v>0</v>
      </c>
      <c r="T377" s="161"/>
      <c r="U377" s="199">
        <v>0</v>
      </c>
      <c r="V377" s="199">
        <v>0</v>
      </c>
      <c r="W377" s="199">
        <v>0</v>
      </c>
      <c r="X377" s="199">
        <v>0</v>
      </c>
      <c r="Y377" s="199">
        <v>0</v>
      </c>
      <c r="Z377" s="199">
        <v>0</v>
      </c>
      <c r="AA377" s="199">
        <v>0</v>
      </c>
      <c r="AB377" s="199">
        <v>0</v>
      </c>
      <c r="AC377" s="199">
        <v>0</v>
      </c>
      <c r="AD377" s="199">
        <v>0</v>
      </c>
      <c r="AE377" s="199">
        <v>0</v>
      </c>
      <c r="AF377" s="199">
        <v>0</v>
      </c>
      <c r="AG377" s="17"/>
      <c r="AH377" s="17"/>
      <c r="AI377" s="17"/>
      <c r="AJ377" s="199">
        <v>0</v>
      </c>
      <c r="AK377" s="199">
        <v>0</v>
      </c>
      <c r="AL377" s="199">
        <v>0</v>
      </c>
      <c r="AM377" s="199">
        <v>0</v>
      </c>
      <c r="AN377" s="199">
        <v>0</v>
      </c>
      <c r="AO377" s="199">
        <v>0</v>
      </c>
      <c r="AP377" s="199">
        <v>0</v>
      </c>
      <c r="AQ377" s="199">
        <v>0</v>
      </c>
      <c r="AR377" s="199">
        <v>0</v>
      </c>
      <c r="AS377" s="199">
        <v>0</v>
      </c>
      <c r="AT377" s="199">
        <v>0</v>
      </c>
      <c r="AU377" s="199">
        <v>0</v>
      </c>
      <c r="AV377" s="17"/>
      <c r="AW377" s="17"/>
      <c r="AX377" s="17"/>
      <c r="AY377" s="199">
        <v>0</v>
      </c>
      <c r="AZ377" s="199">
        <v>0</v>
      </c>
      <c r="BA377" s="199">
        <v>0</v>
      </c>
      <c r="BB377" s="199">
        <v>0</v>
      </c>
      <c r="BC377" s="199">
        <v>0</v>
      </c>
      <c r="BD377" s="199">
        <v>0</v>
      </c>
      <c r="BE377" s="199">
        <v>0</v>
      </c>
      <c r="BF377" s="199">
        <v>0</v>
      </c>
      <c r="BG377" s="199">
        <v>0</v>
      </c>
      <c r="BH377" s="199">
        <v>0</v>
      </c>
      <c r="BI377" s="199">
        <v>0</v>
      </c>
      <c r="BJ377" s="199">
        <v>0</v>
      </c>
      <c r="BK377" s="17"/>
      <c r="BL377" s="17"/>
      <c r="BM377" s="17"/>
      <c r="BN377" s="199">
        <v>0</v>
      </c>
      <c r="BO377" s="199">
        <v>0</v>
      </c>
      <c r="BP377" s="199">
        <v>0</v>
      </c>
      <c r="BQ377" s="199">
        <v>0</v>
      </c>
      <c r="BR377" s="199">
        <v>0</v>
      </c>
      <c r="BS377" s="199">
        <v>0</v>
      </c>
      <c r="BT377" s="199">
        <v>0</v>
      </c>
      <c r="BU377" s="199">
        <v>0</v>
      </c>
      <c r="BV377" s="199">
        <v>0</v>
      </c>
      <c r="BW377" s="199">
        <v>0</v>
      </c>
      <c r="BX377" s="199">
        <v>0</v>
      </c>
      <c r="BY377" s="199">
        <v>0</v>
      </c>
      <c r="BZ377" s="17"/>
      <c r="CA377" s="17"/>
      <c r="CB377" s="17"/>
      <c r="CC377" s="199">
        <v>0</v>
      </c>
      <c r="CD377" s="199">
        <v>0</v>
      </c>
      <c r="CE377" s="199">
        <v>0</v>
      </c>
      <c r="CF377" s="199">
        <v>0</v>
      </c>
      <c r="CG377" s="199">
        <v>0</v>
      </c>
      <c r="CH377" s="199">
        <v>0</v>
      </c>
      <c r="CI377" s="199">
        <v>0</v>
      </c>
      <c r="CJ377" s="199">
        <v>0</v>
      </c>
      <c r="CK377" s="199">
        <v>0</v>
      </c>
      <c r="CL377" s="199">
        <v>0</v>
      </c>
      <c r="CM377" s="199">
        <v>0</v>
      </c>
      <c r="CN377" s="199">
        <v>0</v>
      </c>
      <c r="CO377" s="17"/>
      <c r="CP377" s="17"/>
      <c r="CQ377" s="17"/>
    </row>
    <row r="378" spans="1:95" s="8" customFormat="1" ht="15" customHeight="1" x14ac:dyDescent="0.35">
      <c r="A378" s="8" t="s">
        <v>113</v>
      </c>
      <c r="C378" s="17">
        <v>24000</v>
      </c>
      <c r="D378" s="17">
        <v>24000</v>
      </c>
      <c r="F378" s="199">
        <v>2000</v>
      </c>
      <c r="G378" s="199">
        <v>2000</v>
      </c>
      <c r="H378" s="199">
        <v>2000</v>
      </c>
      <c r="I378" s="199">
        <v>2000</v>
      </c>
      <c r="J378" s="199">
        <v>2000</v>
      </c>
      <c r="K378" s="199">
        <v>2000</v>
      </c>
      <c r="L378" s="199">
        <v>2000</v>
      </c>
      <c r="M378" s="199">
        <v>2000</v>
      </c>
      <c r="N378" s="199">
        <v>2000</v>
      </c>
      <c r="O378" s="199">
        <v>2000</v>
      </c>
      <c r="P378" s="199">
        <v>2000</v>
      </c>
      <c r="Q378" s="199">
        <v>2000</v>
      </c>
      <c r="R378" s="161"/>
      <c r="S378" s="199">
        <f t="shared" si="2027"/>
        <v>24000</v>
      </c>
      <c r="T378" s="161"/>
      <c r="U378" s="199">
        <v>2000</v>
      </c>
      <c r="V378" s="199">
        <v>2000</v>
      </c>
      <c r="W378" s="199">
        <v>2000</v>
      </c>
      <c r="X378" s="199">
        <v>2000</v>
      </c>
      <c r="Y378" s="199">
        <v>2000</v>
      </c>
      <c r="Z378" s="199">
        <v>2000</v>
      </c>
      <c r="AA378" s="199">
        <v>2000</v>
      </c>
      <c r="AB378" s="199">
        <v>2000</v>
      </c>
      <c r="AC378" s="199">
        <v>2000</v>
      </c>
      <c r="AD378" s="199">
        <v>2000</v>
      </c>
      <c r="AE378" s="199">
        <v>2000</v>
      </c>
      <c r="AF378" s="199">
        <v>2000</v>
      </c>
      <c r="AG378" s="17"/>
      <c r="AH378" s="17"/>
      <c r="AI378" s="17"/>
      <c r="AJ378" s="199">
        <v>2000</v>
      </c>
      <c r="AK378" s="199">
        <v>2000</v>
      </c>
      <c r="AL378" s="199">
        <v>2000</v>
      </c>
      <c r="AM378" s="199">
        <v>2000</v>
      </c>
      <c r="AN378" s="199">
        <v>2000</v>
      </c>
      <c r="AO378" s="199">
        <v>2000</v>
      </c>
      <c r="AP378" s="199">
        <v>2000</v>
      </c>
      <c r="AQ378" s="199">
        <v>2000</v>
      </c>
      <c r="AR378" s="199">
        <v>2000</v>
      </c>
      <c r="AS378" s="199">
        <v>2000</v>
      </c>
      <c r="AT378" s="199">
        <v>2000</v>
      </c>
      <c r="AU378" s="199">
        <v>2000</v>
      </c>
      <c r="AV378" s="17"/>
      <c r="AW378" s="17"/>
      <c r="AX378" s="17"/>
      <c r="AY378" s="199">
        <v>2000</v>
      </c>
      <c r="AZ378" s="199">
        <v>2000</v>
      </c>
      <c r="BA378" s="199">
        <v>2000</v>
      </c>
      <c r="BB378" s="199">
        <v>2000</v>
      </c>
      <c r="BC378" s="199">
        <v>2000</v>
      </c>
      <c r="BD378" s="199">
        <v>2000</v>
      </c>
      <c r="BE378" s="199">
        <v>2000</v>
      </c>
      <c r="BF378" s="199">
        <v>2000</v>
      </c>
      <c r="BG378" s="199">
        <v>2000</v>
      </c>
      <c r="BH378" s="199">
        <v>2000</v>
      </c>
      <c r="BI378" s="199">
        <v>2000</v>
      </c>
      <c r="BJ378" s="199">
        <v>2000</v>
      </c>
      <c r="BK378" s="17"/>
      <c r="BL378" s="17"/>
      <c r="BM378" s="17"/>
      <c r="BN378" s="199">
        <v>2000</v>
      </c>
      <c r="BO378" s="199">
        <v>2000</v>
      </c>
      <c r="BP378" s="199">
        <v>2000</v>
      </c>
      <c r="BQ378" s="199">
        <v>2000</v>
      </c>
      <c r="BR378" s="199">
        <v>2000</v>
      </c>
      <c r="BS378" s="199">
        <v>2000</v>
      </c>
      <c r="BT378" s="199">
        <v>2000</v>
      </c>
      <c r="BU378" s="199">
        <v>2000</v>
      </c>
      <c r="BV378" s="199">
        <v>2000</v>
      </c>
      <c r="BW378" s="199">
        <v>2000</v>
      </c>
      <c r="BX378" s="199">
        <v>2000</v>
      </c>
      <c r="BY378" s="199">
        <v>2000</v>
      </c>
      <c r="BZ378" s="17"/>
      <c r="CA378" s="17"/>
      <c r="CB378" s="17"/>
      <c r="CC378" s="199">
        <v>2000</v>
      </c>
      <c r="CD378" s="199">
        <v>2000</v>
      </c>
      <c r="CE378" s="199">
        <v>2000</v>
      </c>
      <c r="CF378" s="199">
        <v>2000</v>
      </c>
      <c r="CG378" s="199">
        <v>2000</v>
      </c>
      <c r="CH378" s="199">
        <v>2000</v>
      </c>
      <c r="CI378" s="199">
        <v>2000</v>
      </c>
      <c r="CJ378" s="199">
        <v>2000</v>
      </c>
      <c r="CK378" s="199">
        <v>2000</v>
      </c>
      <c r="CL378" s="199">
        <v>2000</v>
      </c>
      <c r="CM378" s="199">
        <v>2000</v>
      </c>
      <c r="CN378" s="199">
        <v>2000</v>
      </c>
      <c r="CO378" s="17"/>
      <c r="CP378" s="17"/>
      <c r="CQ378" s="17"/>
    </row>
    <row r="379" spans="1:95" s="8" customFormat="1" ht="15" customHeight="1" x14ac:dyDescent="0.35">
      <c r="A379" s="8" t="s">
        <v>276</v>
      </c>
      <c r="C379" s="17">
        <v>3600</v>
      </c>
      <c r="D379" s="17">
        <v>3600</v>
      </c>
      <c r="F379" s="190">
        <v>300</v>
      </c>
      <c r="G379" s="190">
        <v>300</v>
      </c>
      <c r="H379" s="190">
        <v>300</v>
      </c>
      <c r="I379" s="190">
        <v>300</v>
      </c>
      <c r="J379" s="190">
        <v>300</v>
      </c>
      <c r="K379" s="190">
        <v>300</v>
      </c>
      <c r="L379" s="190">
        <v>300</v>
      </c>
      <c r="M379" s="190">
        <v>300</v>
      </c>
      <c r="N379" s="190">
        <v>300</v>
      </c>
      <c r="O379" s="190">
        <v>300</v>
      </c>
      <c r="P379" s="190">
        <v>300</v>
      </c>
      <c r="Q379" s="190">
        <v>300</v>
      </c>
      <c r="R379" s="161"/>
      <c r="S379" s="190">
        <f t="shared" si="2027"/>
        <v>3600</v>
      </c>
      <c r="T379" s="161"/>
      <c r="U379" s="190">
        <v>300</v>
      </c>
      <c r="V379" s="190">
        <v>300</v>
      </c>
      <c r="W379" s="190">
        <v>300</v>
      </c>
      <c r="X379" s="190">
        <v>300</v>
      </c>
      <c r="Y379" s="190">
        <v>300</v>
      </c>
      <c r="Z379" s="190">
        <v>300</v>
      </c>
      <c r="AA379" s="190">
        <v>300</v>
      </c>
      <c r="AB379" s="190">
        <v>300</v>
      </c>
      <c r="AC379" s="190">
        <v>300</v>
      </c>
      <c r="AD379" s="190">
        <v>300</v>
      </c>
      <c r="AE379" s="190">
        <v>300</v>
      </c>
      <c r="AF379" s="190">
        <v>300</v>
      </c>
      <c r="AG379" s="17"/>
      <c r="AH379" s="17"/>
      <c r="AI379" s="17"/>
      <c r="AJ379" s="190">
        <v>300</v>
      </c>
      <c r="AK379" s="190">
        <v>300</v>
      </c>
      <c r="AL379" s="190">
        <v>300</v>
      </c>
      <c r="AM379" s="190">
        <v>300</v>
      </c>
      <c r="AN379" s="190">
        <v>300</v>
      </c>
      <c r="AO379" s="190">
        <v>300</v>
      </c>
      <c r="AP379" s="190">
        <v>300</v>
      </c>
      <c r="AQ379" s="190">
        <v>300</v>
      </c>
      <c r="AR379" s="190">
        <v>300</v>
      </c>
      <c r="AS379" s="190">
        <v>300</v>
      </c>
      <c r="AT379" s="190">
        <v>300</v>
      </c>
      <c r="AU379" s="190">
        <v>300</v>
      </c>
      <c r="AV379" s="17"/>
      <c r="AW379" s="17"/>
      <c r="AX379" s="17"/>
      <c r="AY379" s="190">
        <v>300</v>
      </c>
      <c r="AZ379" s="190">
        <v>300</v>
      </c>
      <c r="BA379" s="190">
        <v>300</v>
      </c>
      <c r="BB379" s="190">
        <v>300</v>
      </c>
      <c r="BC379" s="190">
        <v>300</v>
      </c>
      <c r="BD379" s="190">
        <v>300</v>
      </c>
      <c r="BE379" s="190">
        <v>300</v>
      </c>
      <c r="BF379" s="190">
        <v>300</v>
      </c>
      <c r="BG379" s="190">
        <v>300</v>
      </c>
      <c r="BH379" s="190">
        <v>300</v>
      </c>
      <c r="BI379" s="190">
        <v>300</v>
      </c>
      <c r="BJ379" s="190">
        <v>300</v>
      </c>
      <c r="BK379" s="17"/>
      <c r="BL379" s="17"/>
      <c r="BM379" s="17"/>
      <c r="BN379" s="190">
        <v>300</v>
      </c>
      <c r="BO379" s="190">
        <v>300</v>
      </c>
      <c r="BP379" s="190">
        <v>300</v>
      </c>
      <c r="BQ379" s="190">
        <v>300</v>
      </c>
      <c r="BR379" s="190">
        <v>300</v>
      </c>
      <c r="BS379" s="190">
        <v>300</v>
      </c>
      <c r="BT379" s="190">
        <v>300</v>
      </c>
      <c r="BU379" s="190">
        <v>300</v>
      </c>
      <c r="BV379" s="190">
        <v>300</v>
      </c>
      <c r="BW379" s="190">
        <v>300</v>
      </c>
      <c r="BX379" s="190">
        <v>300</v>
      </c>
      <c r="BY379" s="190">
        <v>300</v>
      </c>
      <c r="BZ379" s="17"/>
      <c r="CA379" s="17"/>
      <c r="CB379" s="17"/>
      <c r="CC379" s="190">
        <v>300</v>
      </c>
      <c r="CD379" s="190">
        <v>300</v>
      </c>
      <c r="CE379" s="190">
        <v>300</v>
      </c>
      <c r="CF379" s="190">
        <v>300</v>
      </c>
      <c r="CG379" s="190">
        <v>300</v>
      </c>
      <c r="CH379" s="190">
        <v>300</v>
      </c>
      <c r="CI379" s="190">
        <v>300</v>
      </c>
      <c r="CJ379" s="190">
        <v>300</v>
      </c>
      <c r="CK379" s="190">
        <v>300</v>
      </c>
      <c r="CL379" s="190">
        <v>300</v>
      </c>
      <c r="CM379" s="190">
        <v>300</v>
      </c>
      <c r="CN379" s="190">
        <v>300</v>
      </c>
      <c r="CO379" s="17"/>
      <c r="CP379" s="17"/>
      <c r="CQ379" s="17"/>
    </row>
    <row r="380" spans="1:95" s="8" customFormat="1" ht="15" customHeight="1" x14ac:dyDescent="0.35">
      <c r="A380" s="8" t="s">
        <v>300</v>
      </c>
      <c r="C380" s="17">
        <v>6000</v>
      </c>
      <c r="D380" s="17">
        <v>6000</v>
      </c>
      <c r="F380" s="190">
        <v>500</v>
      </c>
      <c r="G380" s="190">
        <v>500</v>
      </c>
      <c r="H380" s="190">
        <v>500</v>
      </c>
      <c r="I380" s="190">
        <v>500</v>
      </c>
      <c r="J380" s="190">
        <v>500</v>
      </c>
      <c r="K380" s="190">
        <v>500</v>
      </c>
      <c r="L380" s="190">
        <v>500</v>
      </c>
      <c r="M380" s="190">
        <v>500</v>
      </c>
      <c r="N380" s="190">
        <v>500</v>
      </c>
      <c r="O380" s="190">
        <v>500</v>
      </c>
      <c r="P380" s="190">
        <v>500</v>
      </c>
      <c r="Q380" s="190">
        <v>500</v>
      </c>
      <c r="R380" s="161"/>
      <c r="S380" s="190">
        <f t="shared" si="2027"/>
        <v>6000</v>
      </c>
      <c r="T380" s="161"/>
      <c r="U380" s="190">
        <v>500</v>
      </c>
      <c r="V380" s="190">
        <v>500</v>
      </c>
      <c r="W380" s="190">
        <v>500</v>
      </c>
      <c r="X380" s="190">
        <v>500</v>
      </c>
      <c r="Y380" s="190">
        <v>500</v>
      </c>
      <c r="Z380" s="190">
        <v>500</v>
      </c>
      <c r="AA380" s="190">
        <v>500</v>
      </c>
      <c r="AB380" s="190">
        <v>500</v>
      </c>
      <c r="AC380" s="190">
        <v>500</v>
      </c>
      <c r="AD380" s="190">
        <v>500</v>
      </c>
      <c r="AE380" s="190">
        <v>500</v>
      </c>
      <c r="AF380" s="190">
        <v>500</v>
      </c>
      <c r="AG380" s="17"/>
      <c r="AH380" s="17"/>
      <c r="AI380" s="17"/>
      <c r="AJ380" s="190">
        <v>500</v>
      </c>
      <c r="AK380" s="190">
        <v>500</v>
      </c>
      <c r="AL380" s="190">
        <v>500</v>
      </c>
      <c r="AM380" s="190">
        <v>500</v>
      </c>
      <c r="AN380" s="190">
        <v>500</v>
      </c>
      <c r="AO380" s="190">
        <v>500</v>
      </c>
      <c r="AP380" s="190">
        <v>500</v>
      </c>
      <c r="AQ380" s="190">
        <v>500</v>
      </c>
      <c r="AR380" s="190">
        <v>500</v>
      </c>
      <c r="AS380" s="190">
        <v>500</v>
      </c>
      <c r="AT380" s="190">
        <v>500</v>
      </c>
      <c r="AU380" s="190">
        <v>500</v>
      </c>
      <c r="AV380" s="17"/>
      <c r="AW380" s="17"/>
      <c r="AX380" s="17"/>
      <c r="AY380" s="190">
        <v>500</v>
      </c>
      <c r="AZ380" s="190">
        <v>500</v>
      </c>
      <c r="BA380" s="190">
        <v>500</v>
      </c>
      <c r="BB380" s="190">
        <v>500</v>
      </c>
      <c r="BC380" s="190">
        <v>500</v>
      </c>
      <c r="BD380" s="190">
        <v>500</v>
      </c>
      <c r="BE380" s="190">
        <v>500</v>
      </c>
      <c r="BF380" s="190">
        <v>500</v>
      </c>
      <c r="BG380" s="190">
        <v>500</v>
      </c>
      <c r="BH380" s="190">
        <v>500</v>
      </c>
      <c r="BI380" s="190">
        <v>500</v>
      </c>
      <c r="BJ380" s="190">
        <v>500</v>
      </c>
      <c r="BK380" s="17"/>
      <c r="BL380" s="17"/>
      <c r="BM380" s="17"/>
      <c r="BN380" s="190">
        <v>500</v>
      </c>
      <c r="BO380" s="190">
        <v>500</v>
      </c>
      <c r="BP380" s="190">
        <v>500</v>
      </c>
      <c r="BQ380" s="190">
        <v>500</v>
      </c>
      <c r="BR380" s="190">
        <v>500</v>
      </c>
      <c r="BS380" s="190">
        <v>500</v>
      </c>
      <c r="BT380" s="190">
        <v>500</v>
      </c>
      <c r="BU380" s="190">
        <v>500</v>
      </c>
      <c r="BV380" s="190">
        <v>500</v>
      </c>
      <c r="BW380" s="190">
        <v>500</v>
      </c>
      <c r="BX380" s="190">
        <v>500</v>
      </c>
      <c r="BY380" s="190">
        <v>500</v>
      </c>
      <c r="BZ380" s="17"/>
      <c r="CA380" s="17"/>
      <c r="CB380" s="17"/>
      <c r="CC380" s="190">
        <v>500</v>
      </c>
      <c r="CD380" s="190">
        <v>500</v>
      </c>
      <c r="CE380" s="190">
        <v>500</v>
      </c>
      <c r="CF380" s="190">
        <v>500</v>
      </c>
      <c r="CG380" s="190">
        <v>500</v>
      </c>
      <c r="CH380" s="190">
        <v>500</v>
      </c>
      <c r="CI380" s="190">
        <v>500</v>
      </c>
      <c r="CJ380" s="190">
        <v>500</v>
      </c>
      <c r="CK380" s="190">
        <v>500</v>
      </c>
      <c r="CL380" s="190">
        <v>500</v>
      </c>
      <c r="CM380" s="190">
        <v>500</v>
      </c>
      <c r="CN380" s="190">
        <v>500</v>
      </c>
      <c r="CO380" s="17"/>
      <c r="CP380" s="17"/>
      <c r="CQ380" s="17"/>
    </row>
    <row r="381" spans="1:95" s="21" customFormat="1" x14ac:dyDescent="0.35">
      <c r="C381" s="214"/>
      <c r="D381" s="214"/>
      <c r="F381" s="213"/>
      <c r="G381" s="213"/>
      <c r="H381" s="213"/>
      <c r="I381" s="213"/>
      <c r="J381" s="213"/>
      <c r="K381" s="213"/>
      <c r="L381" s="213"/>
      <c r="M381" s="213"/>
      <c r="N381" s="213"/>
      <c r="O381" s="213"/>
      <c r="P381" s="213"/>
      <c r="Q381" s="213"/>
      <c r="R381" s="213"/>
      <c r="S381" s="213"/>
      <c r="T381" s="213"/>
      <c r="U381" s="213"/>
      <c r="V381" s="213"/>
      <c r="W381" s="213"/>
      <c r="X381" s="213"/>
      <c r="Y381" s="213"/>
      <c r="Z381" s="213"/>
      <c r="AA381" s="213"/>
      <c r="AB381" s="213"/>
      <c r="AC381" s="213"/>
      <c r="AD381" s="213"/>
      <c r="AE381" s="213"/>
      <c r="AF381" s="213"/>
      <c r="AG381" s="214"/>
      <c r="AH381" s="214"/>
      <c r="AI381" s="214"/>
      <c r="AJ381" s="213"/>
      <c r="AK381" s="213"/>
      <c r="AL381" s="213"/>
      <c r="AM381" s="213"/>
      <c r="AN381" s="213"/>
      <c r="AO381" s="213"/>
      <c r="AP381" s="213"/>
      <c r="AQ381" s="213"/>
      <c r="AR381" s="213"/>
      <c r="AS381" s="213"/>
      <c r="AT381" s="213"/>
      <c r="AU381" s="213"/>
      <c r="AV381" s="214"/>
      <c r="AW381" s="214"/>
      <c r="AX381" s="214"/>
      <c r="AY381" s="213"/>
      <c r="AZ381" s="213"/>
      <c r="BA381" s="213"/>
      <c r="BB381" s="213"/>
      <c r="BC381" s="213"/>
      <c r="BD381" s="213"/>
      <c r="BE381" s="213"/>
      <c r="BF381" s="213"/>
      <c r="BG381" s="213"/>
      <c r="BH381" s="213"/>
      <c r="BI381" s="213"/>
      <c r="BJ381" s="213"/>
      <c r="BK381" s="214"/>
      <c r="BL381" s="214"/>
      <c r="BM381" s="214"/>
      <c r="BN381" s="213"/>
      <c r="BO381" s="213"/>
      <c r="BP381" s="213"/>
      <c r="BQ381" s="213"/>
      <c r="BR381" s="213"/>
      <c r="BS381" s="213"/>
      <c r="BT381" s="213"/>
      <c r="BU381" s="213"/>
      <c r="BV381" s="213"/>
      <c r="BW381" s="213"/>
      <c r="BX381" s="213"/>
      <c r="BY381" s="213"/>
      <c r="BZ381" s="214"/>
      <c r="CA381" s="214"/>
      <c r="CB381" s="214"/>
      <c r="CC381" s="213"/>
      <c r="CD381" s="213"/>
      <c r="CE381" s="213"/>
      <c r="CF381" s="213"/>
      <c r="CG381" s="213"/>
      <c r="CH381" s="213"/>
      <c r="CI381" s="213"/>
      <c r="CJ381" s="213"/>
      <c r="CK381" s="213"/>
      <c r="CL381" s="213"/>
      <c r="CM381" s="213"/>
      <c r="CN381" s="213"/>
      <c r="CO381" s="214"/>
      <c r="CP381" s="214"/>
      <c r="CQ381" s="214"/>
    </row>
    <row r="382" spans="1:95" s="20" customFormat="1" x14ac:dyDescent="0.35">
      <c r="A382" s="8" t="s">
        <v>104</v>
      </c>
      <c r="C382" s="74">
        <f>SUM(C368:C381)</f>
        <v>1117600</v>
      </c>
      <c r="D382" s="74">
        <f>SUM(D368:D381)</f>
        <v>1133600</v>
      </c>
      <c r="F382" s="174">
        <f t="shared" ref="F382:Q382" si="2034">SUM(F368:F381)</f>
        <v>95300</v>
      </c>
      <c r="G382" s="174">
        <f t="shared" si="2034"/>
        <v>95300</v>
      </c>
      <c r="H382" s="174">
        <f t="shared" si="2034"/>
        <v>95300</v>
      </c>
      <c r="I382" s="174">
        <f t="shared" si="2034"/>
        <v>95300</v>
      </c>
      <c r="J382" s="174">
        <f t="shared" si="2034"/>
        <v>95300</v>
      </c>
      <c r="K382" s="174">
        <f t="shared" si="2034"/>
        <v>95300</v>
      </c>
      <c r="L382" s="174">
        <f t="shared" si="2034"/>
        <v>95300</v>
      </c>
      <c r="M382" s="174">
        <f t="shared" si="2034"/>
        <v>95300</v>
      </c>
      <c r="N382" s="174">
        <f t="shared" si="2034"/>
        <v>95300</v>
      </c>
      <c r="O382" s="174">
        <f t="shared" si="2034"/>
        <v>95300</v>
      </c>
      <c r="P382" s="174">
        <f t="shared" si="2034"/>
        <v>95300</v>
      </c>
      <c r="Q382" s="174">
        <f t="shared" si="2034"/>
        <v>95300</v>
      </c>
      <c r="R382" s="174"/>
      <c r="S382" s="174">
        <f>SUM(S368:S381)</f>
        <v>1143600</v>
      </c>
      <c r="T382" s="174"/>
      <c r="U382" s="174">
        <f t="shared" ref="U382:AF382" si="2035">SUM(U368:U381)</f>
        <v>95300</v>
      </c>
      <c r="V382" s="174">
        <f t="shared" si="2035"/>
        <v>95300</v>
      </c>
      <c r="W382" s="174">
        <f t="shared" si="2035"/>
        <v>95300</v>
      </c>
      <c r="X382" s="174">
        <f t="shared" si="2035"/>
        <v>95300</v>
      </c>
      <c r="Y382" s="174">
        <f t="shared" si="2035"/>
        <v>95300</v>
      </c>
      <c r="Z382" s="174">
        <f t="shared" si="2035"/>
        <v>95300</v>
      </c>
      <c r="AA382" s="174">
        <f t="shared" si="2035"/>
        <v>95300</v>
      </c>
      <c r="AB382" s="174">
        <f t="shared" si="2035"/>
        <v>95300</v>
      </c>
      <c r="AC382" s="174">
        <f t="shared" si="2035"/>
        <v>95300</v>
      </c>
      <c r="AD382" s="174">
        <f t="shared" si="2035"/>
        <v>95300</v>
      </c>
      <c r="AE382" s="174">
        <f t="shared" si="2035"/>
        <v>95300</v>
      </c>
      <c r="AF382" s="174">
        <f t="shared" si="2035"/>
        <v>95300</v>
      </c>
      <c r="AG382" s="74"/>
      <c r="AH382" s="74"/>
      <c r="AI382" s="74"/>
      <c r="AJ382" s="174">
        <f t="shared" ref="AJ382:AU382" si="2036">SUM(AJ368:AJ381)</f>
        <v>95300</v>
      </c>
      <c r="AK382" s="174">
        <f t="shared" si="2036"/>
        <v>95300</v>
      </c>
      <c r="AL382" s="174">
        <f t="shared" si="2036"/>
        <v>95300</v>
      </c>
      <c r="AM382" s="174">
        <f t="shared" si="2036"/>
        <v>95300</v>
      </c>
      <c r="AN382" s="174">
        <f t="shared" si="2036"/>
        <v>95300</v>
      </c>
      <c r="AO382" s="174">
        <f t="shared" si="2036"/>
        <v>95300</v>
      </c>
      <c r="AP382" s="174">
        <f t="shared" si="2036"/>
        <v>95300</v>
      </c>
      <c r="AQ382" s="174">
        <f t="shared" si="2036"/>
        <v>95300</v>
      </c>
      <c r="AR382" s="174">
        <f t="shared" si="2036"/>
        <v>95300</v>
      </c>
      <c r="AS382" s="174">
        <f t="shared" si="2036"/>
        <v>95300</v>
      </c>
      <c r="AT382" s="174">
        <f t="shared" si="2036"/>
        <v>95300</v>
      </c>
      <c r="AU382" s="174">
        <f t="shared" si="2036"/>
        <v>95300</v>
      </c>
      <c r="AV382" s="74"/>
      <c r="AW382" s="74"/>
      <c r="AX382" s="74"/>
      <c r="AY382" s="174">
        <f t="shared" ref="AY382:BJ382" si="2037">SUM(AY368:AY381)</f>
        <v>95300</v>
      </c>
      <c r="AZ382" s="174">
        <f t="shared" si="2037"/>
        <v>95300</v>
      </c>
      <c r="BA382" s="174">
        <f t="shared" si="2037"/>
        <v>95300</v>
      </c>
      <c r="BB382" s="174">
        <f t="shared" si="2037"/>
        <v>95300</v>
      </c>
      <c r="BC382" s="174">
        <f t="shared" si="2037"/>
        <v>95300</v>
      </c>
      <c r="BD382" s="174">
        <f t="shared" si="2037"/>
        <v>95300</v>
      </c>
      <c r="BE382" s="174">
        <f t="shared" si="2037"/>
        <v>95300</v>
      </c>
      <c r="BF382" s="174">
        <f t="shared" si="2037"/>
        <v>95300</v>
      </c>
      <c r="BG382" s="174">
        <f t="shared" si="2037"/>
        <v>95300</v>
      </c>
      <c r="BH382" s="174">
        <f t="shared" si="2037"/>
        <v>95300</v>
      </c>
      <c r="BI382" s="174">
        <f t="shared" si="2037"/>
        <v>95300</v>
      </c>
      <c r="BJ382" s="174">
        <f t="shared" si="2037"/>
        <v>95300</v>
      </c>
      <c r="BK382" s="74"/>
      <c r="BL382" s="74"/>
      <c r="BM382" s="74"/>
      <c r="BN382" s="174">
        <f t="shared" ref="BN382:BY382" si="2038">SUM(BN368:BN381)</f>
        <v>95300</v>
      </c>
      <c r="BO382" s="174">
        <f t="shared" si="2038"/>
        <v>95300</v>
      </c>
      <c r="BP382" s="174">
        <f t="shared" si="2038"/>
        <v>95300</v>
      </c>
      <c r="BQ382" s="174">
        <f t="shared" si="2038"/>
        <v>95300</v>
      </c>
      <c r="BR382" s="174">
        <f t="shared" si="2038"/>
        <v>95300</v>
      </c>
      <c r="BS382" s="174">
        <f t="shared" si="2038"/>
        <v>95300</v>
      </c>
      <c r="BT382" s="174">
        <f t="shared" si="2038"/>
        <v>95300</v>
      </c>
      <c r="BU382" s="174">
        <f t="shared" si="2038"/>
        <v>95300</v>
      </c>
      <c r="BV382" s="174">
        <f t="shared" si="2038"/>
        <v>95300</v>
      </c>
      <c r="BW382" s="174">
        <f t="shared" si="2038"/>
        <v>95300</v>
      </c>
      <c r="BX382" s="174">
        <f t="shared" si="2038"/>
        <v>95300</v>
      </c>
      <c r="BY382" s="174">
        <f t="shared" si="2038"/>
        <v>95300</v>
      </c>
      <c r="BZ382" s="74"/>
      <c r="CA382" s="74"/>
      <c r="CB382" s="74"/>
      <c r="CC382" s="174">
        <f t="shared" ref="CC382:CN382" si="2039">SUM(CC368:CC381)</f>
        <v>95300</v>
      </c>
      <c r="CD382" s="174">
        <f t="shared" si="2039"/>
        <v>95300</v>
      </c>
      <c r="CE382" s="174">
        <f t="shared" si="2039"/>
        <v>95300</v>
      </c>
      <c r="CF382" s="174">
        <f t="shared" si="2039"/>
        <v>95300</v>
      </c>
      <c r="CG382" s="174">
        <f t="shared" si="2039"/>
        <v>95300</v>
      </c>
      <c r="CH382" s="174">
        <f t="shared" si="2039"/>
        <v>95300</v>
      </c>
      <c r="CI382" s="174">
        <f t="shared" si="2039"/>
        <v>95300</v>
      </c>
      <c r="CJ382" s="174">
        <f t="shared" si="2039"/>
        <v>95300</v>
      </c>
      <c r="CK382" s="174">
        <f t="shared" si="2039"/>
        <v>95300</v>
      </c>
      <c r="CL382" s="174">
        <f t="shared" si="2039"/>
        <v>95300</v>
      </c>
      <c r="CM382" s="174">
        <f t="shared" si="2039"/>
        <v>95300</v>
      </c>
      <c r="CN382" s="174">
        <f t="shared" si="2039"/>
        <v>95300</v>
      </c>
      <c r="CO382" s="74"/>
      <c r="CP382" s="74"/>
      <c r="CQ382" s="74"/>
    </row>
    <row r="383" spans="1:95" s="20" customFormat="1" x14ac:dyDescent="0.35">
      <c r="C383" s="74"/>
      <c r="D383" s="74"/>
      <c r="F383" s="174"/>
      <c r="G383" s="174"/>
      <c r="H383" s="174"/>
      <c r="I383" s="174"/>
      <c r="J383" s="174"/>
      <c r="K383" s="174"/>
      <c r="L383" s="174"/>
      <c r="M383" s="174"/>
      <c r="N383" s="174"/>
      <c r="O383" s="174"/>
      <c r="P383" s="174"/>
      <c r="Q383" s="174"/>
      <c r="R383" s="174"/>
      <c r="S383" s="174"/>
      <c r="T383" s="174"/>
      <c r="U383" s="174"/>
      <c r="V383" s="174"/>
      <c r="W383" s="174"/>
      <c r="X383" s="174"/>
      <c r="Y383" s="174"/>
      <c r="Z383" s="174"/>
      <c r="AA383" s="174"/>
      <c r="AB383" s="174"/>
      <c r="AC383" s="174"/>
      <c r="AD383" s="174"/>
      <c r="AE383" s="174"/>
      <c r="AF383" s="174"/>
      <c r="AG383" s="74"/>
      <c r="AH383" s="74"/>
      <c r="AI383" s="74"/>
      <c r="AJ383" s="174"/>
      <c r="AK383" s="174"/>
      <c r="AL383" s="174"/>
      <c r="AM383" s="174"/>
      <c r="AN383" s="174"/>
      <c r="AO383" s="174"/>
      <c r="AP383" s="174"/>
      <c r="AQ383" s="174"/>
      <c r="AR383" s="174"/>
      <c r="AS383" s="174"/>
      <c r="AT383" s="174"/>
      <c r="AU383" s="174"/>
      <c r="AV383" s="74"/>
      <c r="AW383" s="74"/>
      <c r="AX383" s="74"/>
      <c r="AY383" s="174"/>
      <c r="AZ383" s="174"/>
      <c r="BA383" s="174"/>
      <c r="BB383" s="174"/>
      <c r="BC383" s="174"/>
      <c r="BD383" s="174"/>
      <c r="BE383" s="174"/>
      <c r="BF383" s="174"/>
      <c r="BG383" s="174"/>
      <c r="BH383" s="174"/>
      <c r="BI383" s="174"/>
      <c r="BJ383" s="174"/>
      <c r="BK383" s="74"/>
      <c r="BL383" s="74"/>
      <c r="BM383" s="74"/>
      <c r="BN383" s="174"/>
      <c r="BO383" s="174"/>
      <c r="BP383" s="174"/>
      <c r="BQ383" s="174"/>
      <c r="BR383" s="174"/>
      <c r="BS383" s="174"/>
      <c r="BT383" s="174"/>
      <c r="BU383" s="174"/>
      <c r="BV383" s="174"/>
      <c r="BW383" s="174"/>
      <c r="BX383" s="174"/>
      <c r="BY383" s="174"/>
      <c r="BZ383" s="74"/>
      <c r="CA383" s="74"/>
      <c r="CB383" s="74"/>
      <c r="CC383" s="174"/>
      <c r="CD383" s="174"/>
      <c r="CE383" s="174"/>
      <c r="CF383" s="174"/>
      <c r="CG383" s="174"/>
      <c r="CH383" s="174"/>
      <c r="CI383" s="174"/>
      <c r="CJ383" s="174"/>
      <c r="CK383" s="174"/>
      <c r="CL383" s="174"/>
      <c r="CM383" s="174"/>
      <c r="CN383" s="174"/>
      <c r="CO383" s="74"/>
      <c r="CP383" s="74"/>
      <c r="CQ383" s="74"/>
    </row>
    <row r="384" spans="1:95" s="15" customFormat="1" thickBot="1" x14ac:dyDescent="0.35">
      <c r="A384" s="15" t="s">
        <v>110</v>
      </c>
      <c r="C384" s="79">
        <f>C382</f>
        <v>1117600</v>
      </c>
      <c r="D384" s="79">
        <f>D382</f>
        <v>1133600</v>
      </c>
      <c r="F384" s="171">
        <f t="shared" ref="F384:L384" si="2040">F382</f>
        <v>95300</v>
      </c>
      <c r="G384" s="171">
        <f t="shared" si="2040"/>
        <v>95300</v>
      </c>
      <c r="H384" s="171">
        <f t="shared" si="2040"/>
        <v>95300</v>
      </c>
      <c r="I384" s="171">
        <f t="shared" si="2040"/>
        <v>95300</v>
      </c>
      <c r="J384" s="171">
        <f t="shared" si="2040"/>
        <v>95300</v>
      </c>
      <c r="K384" s="171">
        <f t="shared" si="2040"/>
        <v>95300</v>
      </c>
      <c r="L384" s="171">
        <f t="shared" si="2040"/>
        <v>95300</v>
      </c>
      <c r="M384" s="171">
        <f t="shared" ref="M384:S384" si="2041">M382</f>
        <v>95300</v>
      </c>
      <c r="N384" s="171">
        <f t="shared" si="2041"/>
        <v>95300</v>
      </c>
      <c r="O384" s="171">
        <f t="shared" si="2041"/>
        <v>95300</v>
      </c>
      <c r="P384" s="171">
        <f t="shared" si="2041"/>
        <v>95300</v>
      </c>
      <c r="Q384" s="171">
        <f t="shared" si="2041"/>
        <v>95300</v>
      </c>
      <c r="R384" s="171"/>
      <c r="S384" s="171">
        <f t="shared" si="2041"/>
        <v>1143600</v>
      </c>
      <c r="T384" s="171"/>
      <c r="U384" s="171">
        <f t="shared" ref="U384:AF384" si="2042">U382</f>
        <v>95300</v>
      </c>
      <c r="V384" s="171">
        <f t="shared" si="2042"/>
        <v>95300</v>
      </c>
      <c r="W384" s="171">
        <f t="shared" si="2042"/>
        <v>95300</v>
      </c>
      <c r="X384" s="171">
        <f t="shared" si="2042"/>
        <v>95300</v>
      </c>
      <c r="Y384" s="171">
        <f t="shared" si="2042"/>
        <v>95300</v>
      </c>
      <c r="Z384" s="171">
        <f t="shared" si="2042"/>
        <v>95300</v>
      </c>
      <c r="AA384" s="171">
        <f t="shared" si="2042"/>
        <v>95300</v>
      </c>
      <c r="AB384" s="171">
        <f t="shared" si="2042"/>
        <v>95300</v>
      </c>
      <c r="AC384" s="171">
        <f t="shared" si="2042"/>
        <v>95300</v>
      </c>
      <c r="AD384" s="171">
        <f t="shared" si="2042"/>
        <v>95300</v>
      </c>
      <c r="AE384" s="171">
        <f t="shared" si="2042"/>
        <v>95300</v>
      </c>
      <c r="AF384" s="171">
        <f t="shared" si="2042"/>
        <v>95300</v>
      </c>
      <c r="AG384" s="79"/>
      <c r="AH384" s="79"/>
      <c r="AI384" s="79"/>
      <c r="AJ384" s="171">
        <f t="shared" ref="AJ384:AU384" si="2043">AJ382</f>
        <v>95300</v>
      </c>
      <c r="AK384" s="171">
        <f t="shared" si="2043"/>
        <v>95300</v>
      </c>
      <c r="AL384" s="171">
        <f t="shared" si="2043"/>
        <v>95300</v>
      </c>
      <c r="AM384" s="171">
        <f t="shared" si="2043"/>
        <v>95300</v>
      </c>
      <c r="AN384" s="171">
        <f t="shared" si="2043"/>
        <v>95300</v>
      </c>
      <c r="AO384" s="171">
        <f t="shared" si="2043"/>
        <v>95300</v>
      </c>
      <c r="AP384" s="171">
        <f t="shared" si="2043"/>
        <v>95300</v>
      </c>
      <c r="AQ384" s="171">
        <f t="shared" si="2043"/>
        <v>95300</v>
      </c>
      <c r="AR384" s="171">
        <f t="shared" si="2043"/>
        <v>95300</v>
      </c>
      <c r="AS384" s="171">
        <f t="shared" si="2043"/>
        <v>95300</v>
      </c>
      <c r="AT384" s="171">
        <f t="shared" si="2043"/>
        <v>95300</v>
      </c>
      <c r="AU384" s="171">
        <f t="shared" si="2043"/>
        <v>95300</v>
      </c>
      <c r="AV384" s="79"/>
      <c r="AW384" s="79"/>
      <c r="AX384" s="79"/>
      <c r="AY384" s="171">
        <f t="shared" ref="AY384:BJ384" si="2044">AY382</f>
        <v>95300</v>
      </c>
      <c r="AZ384" s="171">
        <f t="shared" si="2044"/>
        <v>95300</v>
      </c>
      <c r="BA384" s="171">
        <f t="shared" si="2044"/>
        <v>95300</v>
      </c>
      <c r="BB384" s="171">
        <f t="shared" si="2044"/>
        <v>95300</v>
      </c>
      <c r="BC384" s="171">
        <f t="shared" si="2044"/>
        <v>95300</v>
      </c>
      <c r="BD384" s="171">
        <f t="shared" si="2044"/>
        <v>95300</v>
      </c>
      <c r="BE384" s="171">
        <f t="shared" si="2044"/>
        <v>95300</v>
      </c>
      <c r="BF384" s="171">
        <f t="shared" si="2044"/>
        <v>95300</v>
      </c>
      <c r="BG384" s="171">
        <f t="shared" si="2044"/>
        <v>95300</v>
      </c>
      <c r="BH384" s="171">
        <f t="shared" si="2044"/>
        <v>95300</v>
      </c>
      <c r="BI384" s="171">
        <f t="shared" si="2044"/>
        <v>95300</v>
      </c>
      <c r="BJ384" s="171">
        <f t="shared" si="2044"/>
        <v>95300</v>
      </c>
      <c r="BK384" s="79"/>
      <c r="BL384" s="79"/>
      <c r="BM384" s="79"/>
      <c r="BN384" s="171">
        <f t="shared" ref="BN384:BY384" si="2045">BN382</f>
        <v>95300</v>
      </c>
      <c r="BO384" s="171">
        <f t="shared" si="2045"/>
        <v>95300</v>
      </c>
      <c r="BP384" s="171">
        <f t="shared" si="2045"/>
        <v>95300</v>
      </c>
      <c r="BQ384" s="171">
        <f t="shared" si="2045"/>
        <v>95300</v>
      </c>
      <c r="BR384" s="171">
        <f t="shared" si="2045"/>
        <v>95300</v>
      </c>
      <c r="BS384" s="171">
        <f t="shared" si="2045"/>
        <v>95300</v>
      </c>
      <c r="BT384" s="171">
        <f t="shared" si="2045"/>
        <v>95300</v>
      </c>
      <c r="BU384" s="171">
        <f t="shared" si="2045"/>
        <v>95300</v>
      </c>
      <c r="BV384" s="171">
        <f t="shared" si="2045"/>
        <v>95300</v>
      </c>
      <c r="BW384" s="171">
        <f t="shared" si="2045"/>
        <v>95300</v>
      </c>
      <c r="BX384" s="171">
        <f t="shared" si="2045"/>
        <v>95300</v>
      </c>
      <c r="BY384" s="171">
        <f t="shared" si="2045"/>
        <v>95300</v>
      </c>
      <c r="BZ384" s="79"/>
      <c r="CA384" s="79"/>
      <c r="CB384" s="79"/>
      <c r="CC384" s="171">
        <f t="shared" ref="CC384:CN384" si="2046">CC382</f>
        <v>95300</v>
      </c>
      <c r="CD384" s="171">
        <f t="shared" si="2046"/>
        <v>95300</v>
      </c>
      <c r="CE384" s="171">
        <f t="shared" si="2046"/>
        <v>95300</v>
      </c>
      <c r="CF384" s="171">
        <f t="shared" si="2046"/>
        <v>95300</v>
      </c>
      <c r="CG384" s="171">
        <f t="shared" si="2046"/>
        <v>95300</v>
      </c>
      <c r="CH384" s="171">
        <f t="shared" si="2046"/>
        <v>95300</v>
      </c>
      <c r="CI384" s="171">
        <f t="shared" si="2046"/>
        <v>95300</v>
      </c>
      <c r="CJ384" s="171">
        <f t="shared" si="2046"/>
        <v>95300</v>
      </c>
      <c r="CK384" s="171">
        <f t="shared" si="2046"/>
        <v>95300</v>
      </c>
      <c r="CL384" s="171">
        <f t="shared" si="2046"/>
        <v>95300</v>
      </c>
      <c r="CM384" s="171">
        <f t="shared" si="2046"/>
        <v>95300</v>
      </c>
      <c r="CN384" s="171">
        <f t="shared" si="2046"/>
        <v>95300</v>
      </c>
      <c r="CO384" s="79"/>
      <c r="CP384" s="79"/>
      <c r="CQ384" s="79"/>
    </row>
    <row r="385" spans="1:95" s="9" customFormat="1" ht="15" x14ac:dyDescent="0.3">
      <c r="C385" s="203"/>
      <c r="D385" s="203"/>
      <c r="F385" s="202"/>
      <c r="G385" s="202"/>
      <c r="H385" s="202"/>
      <c r="I385" s="202"/>
      <c r="J385" s="202"/>
      <c r="K385" s="202"/>
      <c r="L385" s="202"/>
      <c r="M385" s="202"/>
      <c r="N385" s="202"/>
      <c r="O385" s="202"/>
      <c r="P385" s="202"/>
      <c r="Q385" s="202"/>
      <c r="R385" s="202"/>
      <c r="S385" s="202"/>
      <c r="T385" s="202"/>
      <c r="U385" s="202"/>
      <c r="V385" s="202"/>
      <c r="W385" s="202"/>
      <c r="X385" s="202"/>
      <c r="Y385" s="202"/>
      <c r="Z385" s="202"/>
      <c r="AA385" s="202"/>
      <c r="AB385" s="202"/>
      <c r="AC385" s="202"/>
      <c r="AD385" s="202"/>
      <c r="AE385" s="202"/>
      <c r="AF385" s="202"/>
      <c r="AG385" s="203"/>
      <c r="AH385" s="203"/>
      <c r="AI385" s="203"/>
      <c r="AJ385" s="202"/>
      <c r="AK385" s="202"/>
      <c r="AL385" s="202"/>
      <c r="AM385" s="202"/>
      <c r="AN385" s="202"/>
      <c r="AO385" s="202"/>
      <c r="AP385" s="202"/>
      <c r="AQ385" s="202"/>
      <c r="AR385" s="202"/>
      <c r="AS385" s="202"/>
      <c r="AT385" s="202"/>
      <c r="AU385" s="202"/>
      <c r="AV385" s="203"/>
      <c r="AW385" s="203"/>
      <c r="AX385" s="203"/>
      <c r="AY385" s="202"/>
      <c r="AZ385" s="202"/>
      <c r="BA385" s="202"/>
      <c r="BB385" s="202"/>
      <c r="BC385" s="202"/>
      <c r="BD385" s="202"/>
      <c r="BE385" s="202"/>
      <c r="BF385" s="202"/>
      <c r="BG385" s="202"/>
      <c r="BH385" s="202"/>
      <c r="BI385" s="202"/>
      <c r="BJ385" s="202"/>
      <c r="BK385" s="203"/>
      <c r="BL385" s="203"/>
      <c r="BM385" s="203"/>
      <c r="BN385" s="202"/>
      <c r="BO385" s="202"/>
      <c r="BP385" s="202"/>
      <c r="BQ385" s="202"/>
      <c r="BR385" s="202"/>
      <c r="BS385" s="202"/>
      <c r="BT385" s="202"/>
      <c r="BU385" s="202"/>
      <c r="BV385" s="202"/>
      <c r="BW385" s="202"/>
      <c r="BX385" s="202"/>
      <c r="BY385" s="202"/>
      <c r="BZ385" s="203"/>
      <c r="CA385" s="203"/>
      <c r="CB385" s="203"/>
      <c r="CC385" s="202"/>
      <c r="CD385" s="202"/>
      <c r="CE385" s="202"/>
      <c r="CF385" s="202"/>
      <c r="CG385" s="202"/>
      <c r="CH385" s="202"/>
      <c r="CI385" s="202"/>
      <c r="CJ385" s="202"/>
      <c r="CK385" s="202"/>
      <c r="CL385" s="202"/>
      <c r="CM385" s="202"/>
      <c r="CN385" s="202"/>
      <c r="CO385" s="203"/>
      <c r="CP385" s="203"/>
      <c r="CQ385" s="203"/>
    </row>
    <row r="386" spans="1:95" s="10" customFormat="1" x14ac:dyDescent="0.35">
      <c r="C386" s="97"/>
      <c r="D386" s="97"/>
      <c r="F386" s="173"/>
      <c r="G386" s="173"/>
      <c r="H386" s="173"/>
      <c r="I386" s="173"/>
      <c r="J386" s="173"/>
      <c r="K386" s="173"/>
      <c r="L386" s="173"/>
      <c r="M386" s="173"/>
      <c r="N386" s="173"/>
      <c r="O386" s="173"/>
      <c r="P386" s="173"/>
      <c r="Q386" s="173"/>
      <c r="R386" s="188"/>
      <c r="S386" s="173"/>
      <c r="T386" s="188"/>
      <c r="U386" s="173"/>
      <c r="V386" s="173"/>
      <c r="W386" s="173"/>
      <c r="X386" s="173"/>
      <c r="Y386" s="173"/>
      <c r="Z386" s="173"/>
      <c r="AA386" s="173"/>
      <c r="AB386" s="173"/>
      <c r="AC386" s="173"/>
      <c r="AD386" s="173"/>
      <c r="AE386" s="173"/>
      <c r="AF386" s="173"/>
      <c r="AG386" s="198"/>
      <c r="AH386" s="198"/>
      <c r="AI386" s="198"/>
      <c r="AJ386" s="173"/>
      <c r="AK386" s="173"/>
      <c r="AL386" s="173"/>
      <c r="AM386" s="173"/>
      <c r="AN386" s="173"/>
      <c r="AO386" s="173"/>
      <c r="AP386" s="173"/>
      <c r="AQ386" s="173"/>
      <c r="AR386" s="173"/>
      <c r="AS386" s="173"/>
      <c r="AT386" s="173"/>
      <c r="AU386" s="173"/>
      <c r="AV386" s="198"/>
      <c r="AW386" s="198"/>
      <c r="AX386" s="198"/>
      <c r="AY386" s="173"/>
      <c r="AZ386" s="173"/>
      <c r="BA386" s="173"/>
      <c r="BB386" s="173"/>
      <c r="BC386" s="173"/>
      <c r="BD386" s="173"/>
      <c r="BE386" s="173"/>
      <c r="BF386" s="173"/>
      <c r="BG386" s="173"/>
      <c r="BH386" s="173"/>
      <c r="BI386" s="173"/>
      <c r="BJ386" s="173"/>
      <c r="BK386" s="198"/>
      <c r="BL386" s="198"/>
      <c r="BM386" s="198"/>
      <c r="BN386" s="173"/>
      <c r="BO386" s="173"/>
      <c r="BP386" s="173"/>
      <c r="BQ386" s="173"/>
      <c r="BR386" s="173"/>
      <c r="BS386" s="173"/>
      <c r="BT386" s="173"/>
      <c r="BU386" s="173"/>
      <c r="BV386" s="173"/>
      <c r="BW386" s="173"/>
      <c r="BX386" s="173"/>
      <c r="BY386" s="173"/>
      <c r="BZ386" s="198"/>
      <c r="CA386" s="198"/>
      <c r="CB386" s="198"/>
      <c r="CC386" s="173"/>
      <c r="CD386" s="173"/>
      <c r="CE386" s="173"/>
      <c r="CF386" s="173"/>
      <c r="CG386" s="173"/>
      <c r="CH386" s="173"/>
      <c r="CI386" s="173"/>
      <c r="CJ386" s="173"/>
      <c r="CK386" s="173"/>
      <c r="CL386" s="173"/>
      <c r="CM386" s="173"/>
      <c r="CN386" s="173"/>
      <c r="CO386" s="198"/>
      <c r="CP386" s="198"/>
      <c r="CQ386" s="198"/>
    </row>
    <row r="387" spans="1:95" s="8" customFormat="1" x14ac:dyDescent="0.35">
      <c r="C387" s="17"/>
      <c r="D387" s="17"/>
      <c r="F387" s="161"/>
      <c r="G387" s="161"/>
      <c r="H387" s="161"/>
      <c r="I387" s="161"/>
      <c r="J387" s="161"/>
      <c r="K387" s="161"/>
      <c r="L387" s="161"/>
      <c r="M387" s="161"/>
      <c r="N387" s="161"/>
      <c r="O387" s="161"/>
      <c r="P387" s="161"/>
      <c r="Q387" s="161"/>
      <c r="R387" s="161"/>
      <c r="S387" s="161"/>
      <c r="T387" s="161"/>
      <c r="U387" s="161"/>
      <c r="V387" s="161"/>
      <c r="W387" s="161"/>
      <c r="X387" s="161"/>
      <c r="Y387" s="161"/>
      <c r="Z387" s="161"/>
      <c r="AA387" s="161"/>
      <c r="AB387" s="161"/>
      <c r="AC387" s="161"/>
      <c r="AD387" s="161"/>
      <c r="AE387" s="161"/>
      <c r="AF387" s="161"/>
      <c r="AG387" s="17"/>
      <c r="AH387" s="17"/>
      <c r="AI387" s="17"/>
      <c r="AJ387" s="161"/>
      <c r="AK387" s="161"/>
      <c r="AL387" s="161"/>
      <c r="AM387" s="161"/>
      <c r="AN387" s="161"/>
      <c r="AO387" s="161"/>
      <c r="AP387" s="161"/>
      <c r="AQ387" s="161"/>
      <c r="AR387" s="161"/>
      <c r="AS387" s="161"/>
      <c r="AT387" s="161"/>
      <c r="AU387" s="161"/>
      <c r="AV387" s="17"/>
      <c r="AW387" s="17"/>
      <c r="AX387" s="17"/>
      <c r="AY387" s="161"/>
      <c r="AZ387" s="161"/>
      <c r="BA387" s="161"/>
      <c r="BB387" s="161"/>
      <c r="BC387" s="161"/>
      <c r="BD387" s="161"/>
      <c r="BE387" s="161"/>
      <c r="BF387" s="161"/>
      <c r="BG387" s="161"/>
      <c r="BH387" s="161"/>
      <c r="BI387" s="161"/>
      <c r="BJ387" s="161"/>
      <c r="BK387" s="17"/>
      <c r="BL387" s="17"/>
      <c r="BM387" s="17"/>
      <c r="BN387" s="161"/>
      <c r="BO387" s="161"/>
      <c r="BP387" s="161"/>
      <c r="BQ387" s="161"/>
      <c r="BR387" s="161"/>
      <c r="BS387" s="161"/>
      <c r="BT387" s="161"/>
      <c r="BU387" s="161"/>
      <c r="BV387" s="161"/>
      <c r="BW387" s="161"/>
      <c r="BX387" s="161"/>
      <c r="BY387" s="161"/>
      <c r="BZ387" s="17"/>
      <c r="CA387" s="17"/>
      <c r="CB387" s="17"/>
      <c r="CC387" s="161"/>
      <c r="CD387" s="161"/>
      <c r="CE387" s="161"/>
      <c r="CF387" s="161"/>
      <c r="CG387" s="161"/>
      <c r="CH387" s="161"/>
      <c r="CI387" s="161"/>
      <c r="CJ387" s="161"/>
      <c r="CK387" s="161"/>
      <c r="CL387" s="161"/>
      <c r="CM387" s="161"/>
      <c r="CN387" s="161"/>
      <c r="CO387" s="17"/>
      <c r="CP387" s="17"/>
      <c r="CQ387" s="17"/>
    </row>
    <row r="388" spans="1:95" s="8" customFormat="1" x14ac:dyDescent="0.35">
      <c r="A388" s="13" t="s">
        <v>114</v>
      </c>
      <c r="B388" s="13"/>
      <c r="C388" s="220"/>
      <c r="D388" s="220"/>
      <c r="E388" s="13"/>
      <c r="F388" s="161"/>
      <c r="G388" s="161"/>
      <c r="H388" s="161"/>
      <c r="I388" s="161"/>
      <c r="J388" s="161"/>
      <c r="K388" s="161"/>
      <c r="L388" s="161"/>
      <c r="M388" s="161"/>
      <c r="N388" s="161"/>
      <c r="O388" s="161"/>
      <c r="P388" s="161"/>
      <c r="Q388" s="161"/>
      <c r="R388" s="161"/>
      <c r="S388" s="161"/>
      <c r="T388" s="161"/>
      <c r="U388" s="161"/>
      <c r="V388" s="161"/>
      <c r="W388" s="161"/>
      <c r="X388" s="161"/>
      <c r="Y388" s="161"/>
      <c r="Z388" s="161"/>
      <c r="AA388" s="161"/>
      <c r="AB388" s="161"/>
      <c r="AC388" s="161"/>
      <c r="AD388" s="161"/>
      <c r="AE388" s="161"/>
      <c r="AF388" s="161"/>
      <c r="AG388" s="17"/>
      <c r="AH388" s="17"/>
      <c r="AI388" s="17"/>
      <c r="AJ388" s="161"/>
      <c r="AK388" s="161"/>
      <c r="AL388" s="161"/>
      <c r="AM388" s="161"/>
      <c r="AN388" s="161"/>
      <c r="AO388" s="161"/>
      <c r="AP388" s="161"/>
      <c r="AQ388" s="161"/>
      <c r="AR388" s="161"/>
      <c r="AS388" s="161"/>
      <c r="AT388" s="161"/>
      <c r="AU388" s="161"/>
      <c r="AV388" s="17"/>
      <c r="AW388" s="17"/>
      <c r="AX388" s="17"/>
      <c r="AY388" s="161"/>
      <c r="AZ388" s="161"/>
      <c r="BA388" s="161"/>
      <c r="BB388" s="161"/>
      <c r="BC388" s="161"/>
      <c r="BD388" s="161"/>
      <c r="BE388" s="161"/>
      <c r="BF388" s="161"/>
      <c r="BG388" s="161"/>
      <c r="BH388" s="161"/>
      <c r="BI388" s="161"/>
      <c r="BJ388" s="161"/>
      <c r="BK388" s="17"/>
      <c r="BL388" s="17"/>
      <c r="BM388" s="17"/>
      <c r="BN388" s="161"/>
      <c r="BO388" s="161"/>
      <c r="BP388" s="161"/>
      <c r="BQ388" s="161"/>
      <c r="BR388" s="161"/>
      <c r="BS388" s="161"/>
      <c r="BT388" s="161"/>
      <c r="BU388" s="161"/>
      <c r="BV388" s="161"/>
      <c r="BW388" s="161"/>
      <c r="BX388" s="161"/>
      <c r="BY388" s="161"/>
      <c r="BZ388" s="17"/>
      <c r="CA388" s="17"/>
      <c r="CB388" s="17"/>
      <c r="CC388" s="161"/>
      <c r="CD388" s="161"/>
      <c r="CE388" s="161"/>
      <c r="CF388" s="161"/>
      <c r="CG388" s="161"/>
      <c r="CH388" s="161"/>
      <c r="CI388" s="161"/>
      <c r="CJ388" s="161"/>
      <c r="CK388" s="161"/>
      <c r="CL388" s="161"/>
      <c r="CM388" s="161"/>
      <c r="CN388" s="161"/>
      <c r="CO388" s="17"/>
      <c r="CP388" s="17"/>
      <c r="CQ388" s="17"/>
    </row>
    <row r="389" spans="1:95" s="8" customFormat="1" x14ac:dyDescent="0.35">
      <c r="C389" s="17"/>
      <c r="D389" s="17"/>
      <c r="F389" s="161"/>
      <c r="G389" s="161"/>
      <c r="H389" s="161"/>
      <c r="I389" s="161"/>
      <c r="J389" s="161"/>
      <c r="K389" s="161"/>
      <c r="L389" s="161"/>
      <c r="M389" s="161"/>
      <c r="N389" s="161"/>
      <c r="O389" s="161"/>
      <c r="P389" s="161"/>
      <c r="Q389" s="161"/>
      <c r="R389" s="161"/>
      <c r="S389" s="161"/>
      <c r="T389" s="161"/>
      <c r="U389" s="161"/>
      <c r="V389" s="161"/>
      <c r="W389" s="161"/>
      <c r="X389" s="161"/>
      <c r="Y389" s="161"/>
      <c r="Z389" s="161"/>
      <c r="AA389" s="161"/>
      <c r="AB389" s="161"/>
      <c r="AC389" s="161"/>
      <c r="AD389" s="161"/>
      <c r="AE389" s="161"/>
      <c r="AF389" s="161"/>
      <c r="AG389" s="17"/>
      <c r="AH389" s="17"/>
      <c r="AI389" s="17"/>
      <c r="AJ389" s="161"/>
      <c r="AK389" s="161"/>
      <c r="AL389" s="161"/>
      <c r="AM389" s="161"/>
      <c r="AN389" s="161"/>
      <c r="AO389" s="161"/>
      <c r="AP389" s="161"/>
      <c r="AQ389" s="161"/>
      <c r="AR389" s="161"/>
      <c r="AS389" s="161"/>
      <c r="AT389" s="161"/>
      <c r="AU389" s="161"/>
      <c r="AV389" s="17"/>
      <c r="AW389" s="17"/>
      <c r="AX389" s="17"/>
      <c r="AY389" s="161"/>
      <c r="AZ389" s="161"/>
      <c r="BA389" s="161"/>
      <c r="BB389" s="161"/>
      <c r="BC389" s="161"/>
      <c r="BD389" s="161"/>
      <c r="BE389" s="161"/>
      <c r="BF389" s="161"/>
      <c r="BG389" s="161"/>
      <c r="BH389" s="161"/>
      <c r="BI389" s="161"/>
      <c r="BJ389" s="161"/>
      <c r="BK389" s="17"/>
      <c r="BL389" s="17"/>
      <c r="BM389" s="17"/>
      <c r="BN389" s="161"/>
      <c r="BO389" s="161"/>
      <c r="BP389" s="161"/>
      <c r="BQ389" s="161"/>
      <c r="BR389" s="161"/>
      <c r="BS389" s="161"/>
      <c r="BT389" s="161"/>
      <c r="BU389" s="161"/>
      <c r="BV389" s="161"/>
      <c r="BW389" s="161"/>
      <c r="BX389" s="161"/>
      <c r="BY389" s="161"/>
      <c r="BZ389" s="17"/>
      <c r="CA389" s="17"/>
      <c r="CB389" s="17"/>
      <c r="CC389" s="161"/>
      <c r="CD389" s="161"/>
      <c r="CE389" s="161"/>
      <c r="CF389" s="161"/>
      <c r="CG389" s="161"/>
      <c r="CH389" s="161"/>
      <c r="CI389" s="161"/>
      <c r="CJ389" s="161"/>
      <c r="CK389" s="161"/>
      <c r="CL389" s="161"/>
      <c r="CM389" s="161"/>
      <c r="CN389" s="161"/>
      <c r="CO389" s="17"/>
      <c r="CP389" s="17"/>
      <c r="CQ389" s="17"/>
    </row>
    <row r="390" spans="1:95" s="8" customFormat="1" ht="15" customHeight="1" x14ac:dyDescent="0.35">
      <c r="A390" s="8" t="s">
        <v>116</v>
      </c>
      <c r="C390" s="17">
        <v>1500</v>
      </c>
      <c r="D390" s="17">
        <v>2500</v>
      </c>
      <c r="F390" s="190">
        <v>0</v>
      </c>
      <c r="G390" s="190">
        <v>0</v>
      </c>
      <c r="H390" s="190">
        <v>0</v>
      </c>
      <c r="I390" s="190">
        <v>0</v>
      </c>
      <c r="J390" s="190">
        <v>0</v>
      </c>
      <c r="K390" s="190">
        <v>0</v>
      </c>
      <c r="L390" s="190">
        <v>0</v>
      </c>
      <c r="M390" s="190">
        <v>0</v>
      </c>
      <c r="N390" s="190">
        <v>0</v>
      </c>
      <c r="O390" s="190">
        <v>0</v>
      </c>
      <c r="P390" s="190">
        <v>0</v>
      </c>
      <c r="Q390" s="190">
        <v>0</v>
      </c>
      <c r="R390" s="161"/>
      <c r="S390" s="190">
        <f>SUM(F390:Q390)</f>
        <v>0</v>
      </c>
      <c r="T390" s="161"/>
      <c r="U390" s="190">
        <v>0</v>
      </c>
      <c r="V390" s="190">
        <v>0</v>
      </c>
      <c r="W390" s="190">
        <v>0</v>
      </c>
      <c r="X390" s="190">
        <v>0</v>
      </c>
      <c r="Y390" s="190">
        <v>0</v>
      </c>
      <c r="Z390" s="190">
        <v>0</v>
      </c>
      <c r="AA390" s="190">
        <v>0</v>
      </c>
      <c r="AB390" s="190">
        <v>0</v>
      </c>
      <c r="AC390" s="190">
        <v>0</v>
      </c>
      <c r="AD390" s="190">
        <v>0</v>
      </c>
      <c r="AE390" s="190">
        <v>0</v>
      </c>
      <c r="AF390" s="190">
        <v>0</v>
      </c>
      <c r="AG390" s="17"/>
      <c r="AH390" s="17"/>
      <c r="AI390" s="17"/>
      <c r="AJ390" s="190">
        <v>0</v>
      </c>
      <c r="AK390" s="190">
        <v>0</v>
      </c>
      <c r="AL390" s="190">
        <v>0</v>
      </c>
      <c r="AM390" s="190">
        <v>0</v>
      </c>
      <c r="AN390" s="190">
        <v>0</v>
      </c>
      <c r="AO390" s="190">
        <v>0</v>
      </c>
      <c r="AP390" s="190">
        <v>0</v>
      </c>
      <c r="AQ390" s="190">
        <v>0</v>
      </c>
      <c r="AR390" s="190">
        <v>0</v>
      </c>
      <c r="AS390" s="190">
        <v>0</v>
      </c>
      <c r="AT390" s="190">
        <v>0</v>
      </c>
      <c r="AU390" s="190">
        <v>0</v>
      </c>
      <c r="AV390" s="17"/>
      <c r="AW390" s="17"/>
      <c r="AX390" s="17"/>
      <c r="AY390" s="190">
        <v>0</v>
      </c>
      <c r="AZ390" s="190">
        <v>0</v>
      </c>
      <c r="BA390" s="190">
        <v>0</v>
      </c>
      <c r="BB390" s="190">
        <v>0</v>
      </c>
      <c r="BC390" s="190">
        <v>0</v>
      </c>
      <c r="BD390" s="190">
        <v>0</v>
      </c>
      <c r="BE390" s="190">
        <v>0</v>
      </c>
      <c r="BF390" s="190">
        <v>0</v>
      </c>
      <c r="BG390" s="190">
        <v>0</v>
      </c>
      <c r="BH390" s="190">
        <v>0</v>
      </c>
      <c r="BI390" s="190">
        <v>0</v>
      </c>
      <c r="BJ390" s="190">
        <v>0</v>
      </c>
      <c r="BK390" s="17"/>
      <c r="BL390" s="17"/>
      <c r="BM390" s="17"/>
      <c r="BN390" s="190">
        <v>0</v>
      </c>
      <c r="BO390" s="190">
        <v>0</v>
      </c>
      <c r="BP390" s="190">
        <v>0</v>
      </c>
      <c r="BQ390" s="190">
        <v>0</v>
      </c>
      <c r="BR390" s="190">
        <v>0</v>
      </c>
      <c r="BS390" s="190">
        <v>0</v>
      </c>
      <c r="BT390" s="190">
        <v>0</v>
      </c>
      <c r="BU390" s="190">
        <v>0</v>
      </c>
      <c r="BV390" s="190">
        <v>0</v>
      </c>
      <c r="BW390" s="190">
        <v>0</v>
      </c>
      <c r="BX390" s="190">
        <v>0</v>
      </c>
      <c r="BY390" s="190">
        <v>0</v>
      </c>
      <c r="BZ390" s="17"/>
      <c r="CA390" s="17"/>
      <c r="CB390" s="17"/>
      <c r="CC390" s="190">
        <v>0</v>
      </c>
      <c r="CD390" s="190">
        <v>0</v>
      </c>
      <c r="CE390" s="190">
        <v>0</v>
      </c>
      <c r="CF390" s="190">
        <v>0</v>
      </c>
      <c r="CG390" s="190">
        <v>0</v>
      </c>
      <c r="CH390" s="190">
        <v>0</v>
      </c>
      <c r="CI390" s="190">
        <v>0</v>
      </c>
      <c r="CJ390" s="190">
        <v>0</v>
      </c>
      <c r="CK390" s="190">
        <v>0</v>
      </c>
      <c r="CL390" s="190">
        <v>0</v>
      </c>
      <c r="CM390" s="190">
        <v>0</v>
      </c>
      <c r="CN390" s="190">
        <v>0</v>
      </c>
      <c r="CO390" s="17"/>
      <c r="CP390" s="17"/>
      <c r="CQ390" s="17"/>
    </row>
    <row r="391" spans="1:95" s="8" customFormat="1" ht="15" customHeight="1" x14ac:dyDescent="0.35">
      <c r="A391" s="8" t="s">
        <v>117</v>
      </c>
      <c r="C391" s="17">
        <v>2340</v>
      </c>
      <c r="D391" s="17">
        <v>2340</v>
      </c>
      <c r="F391" s="190">
        <v>200</v>
      </c>
      <c r="G391" s="190">
        <v>200</v>
      </c>
      <c r="H391" s="190">
        <v>200</v>
      </c>
      <c r="I391" s="190">
        <v>200</v>
      </c>
      <c r="J391" s="190">
        <v>200</v>
      </c>
      <c r="K391" s="190">
        <v>200</v>
      </c>
      <c r="L391" s="190">
        <v>200</v>
      </c>
      <c r="M391" s="190">
        <v>200</v>
      </c>
      <c r="N391" s="190">
        <v>200</v>
      </c>
      <c r="O391" s="190">
        <v>200</v>
      </c>
      <c r="P391" s="190">
        <v>200</v>
      </c>
      <c r="Q391" s="190">
        <v>200</v>
      </c>
      <c r="R391" s="161"/>
      <c r="S391" s="190">
        <f>SUM(F391:Q391)</f>
        <v>2400</v>
      </c>
      <c r="T391" s="161"/>
      <c r="U391" s="190">
        <v>200</v>
      </c>
      <c r="V391" s="190">
        <v>200</v>
      </c>
      <c r="W391" s="190">
        <v>200</v>
      </c>
      <c r="X391" s="190">
        <v>200</v>
      </c>
      <c r="Y391" s="190">
        <v>200</v>
      </c>
      <c r="Z391" s="190">
        <v>200</v>
      </c>
      <c r="AA391" s="190">
        <v>200</v>
      </c>
      <c r="AB391" s="190">
        <v>200</v>
      </c>
      <c r="AC391" s="190">
        <v>200</v>
      </c>
      <c r="AD391" s="190">
        <v>200</v>
      </c>
      <c r="AE391" s="190">
        <v>200</v>
      </c>
      <c r="AF391" s="190">
        <v>200</v>
      </c>
      <c r="AG391" s="17"/>
      <c r="AH391" s="17"/>
      <c r="AI391" s="17"/>
      <c r="AJ391" s="190">
        <v>200</v>
      </c>
      <c r="AK391" s="190">
        <v>200</v>
      </c>
      <c r="AL391" s="190">
        <v>200</v>
      </c>
      <c r="AM391" s="190">
        <v>200</v>
      </c>
      <c r="AN391" s="190">
        <v>200</v>
      </c>
      <c r="AO391" s="190">
        <v>200</v>
      </c>
      <c r="AP391" s="190">
        <v>200</v>
      </c>
      <c r="AQ391" s="190">
        <v>200</v>
      </c>
      <c r="AR391" s="190">
        <v>200</v>
      </c>
      <c r="AS391" s="190">
        <v>200</v>
      </c>
      <c r="AT391" s="190">
        <v>200</v>
      </c>
      <c r="AU391" s="190">
        <v>200</v>
      </c>
      <c r="AV391" s="17"/>
      <c r="AW391" s="17"/>
      <c r="AX391" s="17"/>
      <c r="AY391" s="190">
        <v>200</v>
      </c>
      <c r="AZ391" s="190">
        <v>200</v>
      </c>
      <c r="BA391" s="190">
        <v>200</v>
      </c>
      <c r="BB391" s="190">
        <v>200</v>
      </c>
      <c r="BC391" s="190">
        <v>200</v>
      </c>
      <c r="BD391" s="190">
        <v>200</v>
      </c>
      <c r="BE391" s="190">
        <v>200</v>
      </c>
      <c r="BF391" s="190">
        <v>200</v>
      </c>
      <c r="BG391" s="190">
        <v>200</v>
      </c>
      <c r="BH391" s="190">
        <v>200</v>
      </c>
      <c r="BI391" s="190">
        <v>200</v>
      </c>
      <c r="BJ391" s="190">
        <v>200</v>
      </c>
      <c r="BK391" s="17"/>
      <c r="BL391" s="17"/>
      <c r="BM391" s="17"/>
      <c r="BN391" s="190">
        <v>200</v>
      </c>
      <c r="BO391" s="190">
        <v>200</v>
      </c>
      <c r="BP391" s="190">
        <v>200</v>
      </c>
      <c r="BQ391" s="190">
        <v>200</v>
      </c>
      <c r="BR391" s="190">
        <v>200</v>
      </c>
      <c r="BS391" s="190">
        <v>200</v>
      </c>
      <c r="BT391" s="190">
        <v>200</v>
      </c>
      <c r="BU391" s="190">
        <v>200</v>
      </c>
      <c r="BV391" s="190">
        <v>200</v>
      </c>
      <c r="BW391" s="190">
        <v>200</v>
      </c>
      <c r="BX391" s="190">
        <v>200</v>
      </c>
      <c r="BY391" s="190">
        <v>200</v>
      </c>
      <c r="BZ391" s="17"/>
      <c r="CA391" s="17"/>
      <c r="CB391" s="17"/>
      <c r="CC391" s="190">
        <v>200</v>
      </c>
      <c r="CD391" s="190">
        <v>200</v>
      </c>
      <c r="CE391" s="190">
        <v>200</v>
      </c>
      <c r="CF391" s="190">
        <v>200</v>
      </c>
      <c r="CG391" s="190">
        <v>200</v>
      </c>
      <c r="CH391" s="190">
        <v>200</v>
      </c>
      <c r="CI391" s="190">
        <v>200</v>
      </c>
      <c r="CJ391" s="190">
        <v>200</v>
      </c>
      <c r="CK391" s="190">
        <v>200</v>
      </c>
      <c r="CL391" s="190">
        <v>200</v>
      </c>
      <c r="CM391" s="190">
        <v>200</v>
      </c>
      <c r="CN391" s="190">
        <v>200</v>
      </c>
      <c r="CO391" s="17"/>
      <c r="CP391" s="17"/>
      <c r="CQ391" s="17"/>
    </row>
    <row r="392" spans="1:95" s="11" customFormat="1" x14ac:dyDescent="0.35">
      <c r="C392" s="120"/>
      <c r="D392" s="120"/>
      <c r="F392" s="213"/>
      <c r="G392" s="213"/>
      <c r="H392" s="213"/>
      <c r="I392" s="213"/>
      <c r="J392" s="213"/>
      <c r="K392" s="213"/>
      <c r="L392" s="213"/>
      <c r="M392" s="213"/>
      <c r="N392" s="213"/>
      <c r="O392" s="213"/>
      <c r="P392" s="213"/>
      <c r="Q392" s="213"/>
      <c r="R392" s="162"/>
      <c r="S392" s="213"/>
      <c r="T392" s="162"/>
      <c r="U392" s="213"/>
      <c r="V392" s="213"/>
      <c r="W392" s="213"/>
      <c r="X392" s="213"/>
      <c r="Y392" s="213"/>
      <c r="Z392" s="213"/>
      <c r="AA392" s="213"/>
      <c r="AB392" s="213"/>
      <c r="AC392" s="213"/>
      <c r="AD392" s="213"/>
      <c r="AE392" s="213"/>
      <c r="AF392" s="213"/>
      <c r="AG392" s="120"/>
      <c r="AH392" s="120"/>
      <c r="AI392" s="120"/>
      <c r="AJ392" s="213"/>
      <c r="AK392" s="213"/>
      <c r="AL392" s="213"/>
      <c r="AM392" s="213"/>
      <c r="AN392" s="213"/>
      <c r="AO392" s="213"/>
      <c r="AP392" s="213"/>
      <c r="AQ392" s="213"/>
      <c r="AR392" s="213"/>
      <c r="AS392" s="213"/>
      <c r="AT392" s="213"/>
      <c r="AU392" s="213"/>
      <c r="AV392" s="120"/>
      <c r="AW392" s="120"/>
      <c r="AX392" s="120"/>
      <c r="AY392" s="213"/>
      <c r="AZ392" s="213"/>
      <c r="BA392" s="213"/>
      <c r="BB392" s="213"/>
      <c r="BC392" s="213"/>
      <c r="BD392" s="213"/>
      <c r="BE392" s="213"/>
      <c r="BF392" s="213"/>
      <c r="BG392" s="213"/>
      <c r="BH392" s="213"/>
      <c r="BI392" s="213"/>
      <c r="BJ392" s="213"/>
      <c r="BK392" s="120"/>
      <c r="BL392" s="120"/>
      <c r="BM392" s="120"/>
      <c r="BN392" s="213"/>
      <c r="BO392" s="213"/>
      <c r="BP392" s="213"/>
      <c r="BQ392" s="213"/>
      <c r="BR392" s="213"/>
      <c r="BS392" s="213"/>
      <c r="BT392" s="213"/>
      <c r="BU392" s="213"/>
      <c r="BV392" s="213"/>
      <c r="BW392" s="213"/>
      <c r="BX392" s="213"/>
      <c r="BY392" s="213"/>
      <c r="BZ392" s="120"/>
      <c r="CA392" s="120"/>
      <c r="CB392" s="120"/>
      <c r="CC392" s="213"/>
      <c r="CD392" s="213"/>
      <c r="CE392" s="213"/>
      <c r="CF392" s="213"/>
      <c r="CG392" s="213"/>
      <c r="CH392" s="213"/>
      <c r="CI392" s="213"/>
      <c r="CJ392" s="213"/>
      <c r="CK392" s="213"/>
      <c r="CL392" s="213"/>
      <c r="CM392" s="213"/>
      <c r="CN392" s="213"/>
      <c r="CO392" s="120"/>
      <c r="CP392" s="120"/>
      <c r="CQ392" s="120"/>
    </row>
    <row r="393" spans="1:95" s="8" customFormat="1" x14ac:dyDescent="0.35">
      <c r="A393" s="8" t="s">
        <v>118</v>
      </c>
      <c r="C393" s="17">
        <f>SUM(C389:C392)</f>
        <v>3840</v>
      </c>
      <c r="D393" s="17">
        <f>SUM(D389:D392)</f>
        <v>4840</v>
      </c>
      <c r="F393" s="174">
        <f t="shared" ref="F393:Q393" si="2047">SUM(F390:F392)</f>
        <v>200</v>
      </c>
      <c r="G393" s="174">
        <f t="shared" si="2047"/>
        <v>200</v>
      </c>
      <c r="H393" s="174">
        <f t="shared" si="2047"/>
        <v>200</v>
      </c>
      <c r="I393" s="174">
        <f t="shared" si="2047"/>
        <v>200</v>
      </c>
      <c r="J393" s="174">
        <f t="shared" si="2047"/>
        <v>200</v>
      </c>
      <c r="K393" s="174">
        <f t="shared" si="2047"/>
        <v>200</v>
      </c>
      <c r="L393" s="174">
        <f t="shared" si="2047"/>
        <v>200</v>
      </c>
      <c r="M393" s="174">
        <f t="shared" si="2047"/>
        <v>200</v>
      </c>
      <c r="N393" s="174">
        <f t="shared" si="2047"/>
        <v>200</v>
      </c>
      <c r="O393" s="174">
        <f t="shared" si="2047"/>
        <v>200</v>
      </c>
      <c r="P393" s="174">
        <f t="shared" si="2047"/>
        <v>200</v>
      </c>
      <c r="Q393" s="174">
        <f t="shared" si="2047"/>
        <v>200</v>
      </c>
      <c r="R393" s="161"/>
      <c r="S393" s="174"/>
      <c r="T393" s="161"/>
      <c r="U393" s="174">
        <f t="shared" ref="U393:AF393" si="2048">SUM(U390:U392)</f>
        <v>200</v>
      </c>
      <c r="V393" s="174">
        <f t="shared" si="2048"/>
        <v>200</v>
      </c>
      <c r="W393" s="174">
        <f t="shared" si="2048"/>
        <v>200</v>
      </c>
      <c r="X393" s="174">
        <f t="shared" si="2048"/>
        <v>200</v>
      </c>
      <c r="Y393" s="174">
        <f t="shared" si="2048"/>
        <v>200</v>
      </c>
      <c r="Z393" s="174">
        <f t="shared" si="2048"/>
        <v>200</v>
      </c>
      <c r="AA393" s="174">
        <f t="shared" si="2048"/>
        <v>200</v>
      </c>
      <c r="AB393" s="174">
        <f t="shared" si="2048"/>
        <v>200</v>
      </c>
      <c r="AC393" s="174">
        <f t="shared" si="2048"/>
        <v>200</v>
      </c>
      <c r="AD393" s="174">
        <f t="shared" si="2048"/>
        <v>200</v>
      </c>
      <c r="AE393" s="174">
        <f t="shared" si="2048"/>
        <v>200</v>
      </c>
      <c r="AF393" s="174">
        <f t="shared" si="2048"/>
        <v>200</v>
      </c>
      <c r="AG393" s="17"/>
      <c r="AH393" s="17"/>
      <c r="AI393" s="17"/>
      <c r="AJ393" s="174">
        <f t="shared" ref="AJ393:AU393" si="2049">SUM(AJ390:AJ392)</f>
        <v>200</v>
      </c>
      <c r="AK393" s="174">
        <f t="shared" si="2049"/>
        <v>200</v>
      </c>
      <c r="AL393" s="174">
        <f t="shared" si="2049"/>
        <v>200</v>
      </c>
      <c r="AM393" s="174">
        <f t="shared" si="2049"/>
        <v>200</v>
      </c>
      <c r="AN393" s="174">
        <f t="shared" si="2049"/>
        <v>200</v>
      </c>
      <c r="AO393" s="174">
        <f t="shared" si="2049"/>
        <v>200</v>
      </c>
      <c r="AP393" s="174">
        <f t="shared" si="2049"/>
        <v>200</v>
      </c>
      <c r="AQ393" s="174">
        <f t="shared" si="2049"/>
        <v>200</v>
      </c>
      <c r="AR393" s="174">
        <f t="shared" si="2049"/>
        <v>200</v>
      </c>
      <c r="AS393" s="174">
        <f t="shared" si="2049"/>
        <v>200</v>
      </c>
      <c r="AT393" s="174">
        <f t="shared" si="2049"/>
        <v>200</v>
      </c>
      <c r="AU393" s="174">
        <f t="shared" si="2049"/>
        <v>200</v>
      </c>
      <c r="AV393" s="17"/>
      <c r="AW393" s="17"/>
      <c r="AX393" s="17"/>
      <c r="AY393" s="174">
        <f t="shared" ref="AY393:BJ393" si="2050">SUM(AY390:AY392)</f>
        <v>200</v>
      </c>
      <c r="AZ393" s="174">
        <f t="shared" si="2050"/>
        <v>200</v>
      </c>
      <c r="BA393" s="174">
        <f t="shared" si="2050"/>
        <v>200</v>
      </c>
      <c r="BB393" s="174">
        <f t="shared" si="2050"/>
        <v>200</v>
      </c>
      <c r="BC393" s="174">
        <f t="shared" si="2050"/>
        <v>200</v>
      </c>
      <c r="BD393" s="174">
        <f t="shared" si="2050"/>
        <v>200</v>
      </c>
      <c r="BE393" s="174">
        <f t="shared" si="2050"/>
        <v>200</v>
      </c>
      <c r="BF393" s="174">
        <f t="shared" si="2050"/>
        <v>200</v>
      </c>
      <c r="BG393" s="174">
        <f t="shared" si="2050"/>
        <v>200</v>
      </c>
      <c r="BH393" s="174">
        <f t="shared" si="2050"/>
        <v>200</v>
      </c>
      <c r="BI393" s="174">
        <f t="shared" si="2050"/>
        <v>200</v>
      </c>
      <c r="BJ393" s="174">
        <f t="shared" si="2050"/>
        <v>200</v>
      </c>
      <c r="BK393" s="17"/>
      <c r="BL393" s="17"/>
      <c r="BM393" s="17"/>
      <c r="BN393" s="174">
        <f t="shared" ref="BN393:BY393" si="2051">SUM(BN390:BN392)</f>
        <v>200</v>
      </c>
      <c r="BO393" s="174">
        <f t="shared" si="2051"/>
        <v>200</v>
      </c>
      <c r="BP393" s="174">
        <f t="shared" si="2051"/>
        <v>200</v>
      </c>
      <c r="BQ393" s="174">
        <f t="shared" si="2051"/>
        <v>200</v>
      </c>
      <c r="BR393" s="174">
        <f t="shared" si="2051"/>
        <v>200</v>
      </c>
      <c r="BS393" s="174">
        <f t="shared" si="2051"/>
        <v>200</v>
      </c>
      <c r="BT393" s="174">
        <f t="shared" si="2051"/>
        <v>200</v>
      </c>
      <c r="BU393" s="174">
        <f t="shared" si="2051"/>
        <v>200</v>
      </c>
      <c r="BV393" s="174">
        <f t="shared" si="2051"/>
        <v>200</v>
      </c>
      <c r="BW393" s="174">
        <f t="shared" si="2051"/>
        <v>200</v>
      </c>
      <c r="BX393" s="174">
        <f t="shared" si="2051"/>
        <v>200</v>
      </c>
      <c r="BY393" s="174">
        <f t="shared" si="2051"/>
        <v>200</v>
      </c>
      <c r="BZ393" s="17"/>
      <c r="CA393" s="17"/>
      <c r="CB393" s="17"/>
      <c r="CC393" s="174">
        <f t="shared" ref="CC393:CN393" si="2052">SUM(CC390:CC392)</f>
        <v>200</v>
      </c>
      <c r="CD393" s="174">
        <f t="shared" si="2052"/>
        <v>200</v>
      </c>
      <c r="CE393" s="174">
        <f t="shared" si="2052"/>
        <v>200</v>
      </c>
      <c r="CF393" s="174">
        <f t="shared" si="2052"/>
        <v>200</v>
      </c>
      <c r="CG393" s="174">
        <f t="shared" si="2052"/>
        <v>200</v>
      </c>
      <c r="CH393" s="174">
        <f t="shared" si="2052"/>
        <v>200</v>
      </c>
      <c r="CI393" s="174">
        <f t="shared" si="2052"/>
        <v>200</v>
      </c>
      <c r="CJ393" s="174">
        <f t="shared" si="2052"/>
        <v>200</v>
      </c>
      <c r="CK393" s="174">
        <f t="shared" si="2052"/>
        <v>200</v>
      </c>
      <c r="CL393" s="174">
        <f t="shared" si="2052"/>
        <v>200</v>
      </c>
      <c r="CM393" s="174">
        <f t="shared" si="2052"/>
        <v>200</v>
      </c>
      <c r="CN393" s="174">
        <f t="shared" si="2052"/>
        <v>200</v>
      </c>
      <c r="CO393" s="17"/>
      <c r="CP393" s="17"/>
      <c r="CQ393" s="17"/>
    </row>
    <row r="394" spans="1:95" s="8" customFormat="1" x14ac:dyDescent="0.35">
      <c r="C394" s="17"/>
      <c r="D394" s="17"/>
      <c r="F394" s="174"/>
      <c r="G394" s="174"/>
      <c r="H394" s="174"/>
      <c r="I394" s="174"/>
      <c r="J394" s="174"/>
      <c r="K394" s="174"/>
      <c r="L394" s="174"/>
      <c r="M394" s="174"/>
      <c r="N394" s="174"/>
      <c r="O394" s="174"/>
      <c r="P394" s="174"/>
      <c r="Q394" s="174"/>
      <c r="R394" s="161"/>
      <c r="S394" s="174"/>
      <c r="T394" s="161"/>
      <c r="U394" s="174"/>
      <c r="V394" s="174"/>
      <c r="W394" s="174"/>
      <c r="X394" s="174"/>
      <c r="Y394" s="174"/>
      <c r="Z394" s="174"/>
      <c r="AA394" s="174"/>
      <c r="AB394" s="174"/>
      <c r="AC394" s="174"/>
      <c r="AD394" s="174"/>
      <c r="AE394" s="174"/>
      <c r="AF394" s="174"/>
      <c r="AG394" s="17"/>
      <c r="AH394" s="17"/>
      <c r="AI394" s="17"/>
      <c r="AJ394" s="174"/>
      <c r="AK394" s="174"/>
      <c r="AL394" s="174"/>
      <c r="AM394" s="174"/>
      <c r="AN394" s="174"/>
      <c r="AO394" s="174"/>
      <c r="AP394" s="174"/>
      <c r="AQ394" s="174"/>
      <c r="AR394" s="174"/>
      <c r="AS394" s="174"/>
      <c r="AT394" s="174"/>
      <c r="AU394" s="174"/>
      <c r="AV394" s="17"/>
      <c r="AW394" s="17"/>
      <c r="AX394" s="17"/>
      <c r="AY394" s="174"/>
      <c r="AZ394" s="174"/>
      <c r="BA394" s="174"/>
      <c r="BB394" s="174"/>
      <c r="BC394" s="174"/>
      <c r="BD394" s="174"/>
      <c r="BE394" s="174"/>
      <c r="BF394" s="174"/>
      <c r="BG394" s="174"/>
      <c r="BH394" s="174"/>
      <c r="BI394" s="174"/>
      <c r="BJ394" s="174"/>
      <c r="BK394" s="17"/>
      <c r="BL394" s="17"/>
      <c r="BM394" s="17"/>
      <c r="BN394" s="174"/>
      <c r="BO394" s="174"/>
      <c r="BP394" s="174"/>
      <c r="BQ394" s="174"/>
      <c r="BR394" s="174"/>
      <c r="BS394" s="174"/>
      <c r="BT394" s="174"/>
      <c r="BU394" s="174"/>
      <c r="BV394" s="174"/>
      <c r="BW394" s="174"/>
      <c r="BX394" s="174"/>
      <c r="BY394" s="174"/>
      <c r="BZ394" s="17"/>
      <c r="CA394" s="17"/>
      <c r="CB394" s="17"/>
      <c r="CC394" s="174"/>
      <c r="CD394" s="174"/>
      <c r="CE394" s="174"/>
      <c r="CF394" s="174"/>
      <c r="CG394" s="174"/>
      <c r="CH394" s="174"/>
      <c r="CI394" s="174"/>
      <c r="CJ394" s="174"/>
      <c r="CK394" s="174"/>
      <c r="CL394" s="174"/>
      <c r="CM394" s="174"/>
      <c r="CN394" s="174"/>
      <c r="CO394" s="17"/>
      <c r="CP394" s="17"/>
      <c r="CQ394" s="17"/>
    </row>
    <row r="395" spans="1:95" s="15" customFormat="1" thickBot="1" x14ac:dyDescent="0.35">
      <c r="A395" s="15" t="s">
        <v>115</v>
      </c>
      <c r="C395" s="79">
        <f>C393</f>
        <v>3840</v>
      </c>
      <c r="D395" s="79">
        <f>D393</f>
        <v>4840</v>
      </c>
      <c r="F395" s="171">
        <f t="shared" ref="F395:M395" si="2053">F393</f>
        <v>200</v>
      </c>
      <c r="G395" s="171">
        <f t="shared" si="2053"/>
        <v>200</v>
      </c>
      <c r="H395" s="171">
        <f t="shared" si="2053"/>
        <v>200</v>
      </c>
      <c r="I395" s="171">
        <f t="shared" si="2053"/>
        <v>200</v>
      </c>
      <c r="J395" s="171">
        <f t="shared" si="2053"/>
        <v>200</v>
      </c>
      <c r="K395" s="171">
        <f t="shared" si="2053"/>
        <v>200</v>
      </c>
      <c r="L395" s="171">
        <f t="shared" si="2053"/>
        <v>200</v>
      </c>
      <c r="M395" s="171">
        <f t="shared" si="2053"/>
        <v>200</v>
      </c>
      <c r="N395" s="171">
        <f>N393</f>
        <v>200</v>
      </c>
      <c r="O395" s="171">
        <f>O393</f>
        <v>200</v>
      </c>
      <c r="P395" s="171">
        <f>P393</f>
        <v>200</v>
      </c>
      <c r="Q395" s="171">
        <f>Q393</f>
        <v>200</v>
      </c>
      <c r="R395" s="171"/>
      <c r="S395" s="171">
        <f>SUM(F395:Q395)</f>
        <v>2400</v>
      </c>
      <c r="T395" s="171"/>
      <c r="U395" s="171">
        <f t="shared" ref="U395:AB395" si="2054">U393</f>
        <v>200</v>
      </c>
      <c r="V395" s="171">
        <f t="shared" si="2054"/>
        <v>200</v>
      </c>
      <c r="W395" s="171">
        <f t="shared" si="2054"/>
        <v>200</v>
      </c>
      <c r="X395" s="171">
        <f t="shared" si="2054"/>
        <v>200</v>
      </c>
      <c r="Y395" s="171">
        <f t="shared" si="2054"/>
        <v>200</v>
      </c>
      <c r="Z395" s="171">
        <f t="shared" si="2054"/>
        <v>200</v>
      </c>
      <c r="AA395" s="171">
        <f t="shared" si="2054"/>
        <v>200</v>
      </c>
      <c r="AB395" s="171">
        <f t="shared" si="2054"/>
        <v>200</v>
      </c>
      <c r="AC395" s="171">
        <f>AC393</f>
        <v>200</v>
      </c>
      <c r="AD395" s="171">
        <f>AD393</f>
        <v>200</v>
      </c>
      <c r="AE395" s="171">
        <f>AE393</f>
        <v>200</v>
      </c>
      <c r="AF395" s="171">
        <f>AF393</f>
        <v>200</v>
      </c>
      <c r="AG395" s="79"/>
      <c r="AH395" s="79"/>
      <c r="AI395" s="79"/>
      <c r="AJ395" s="171">
        <f t="shared" ref="AJ395:AQ395" si="2055">AJ393</f>
        <v>200</v>
      </c>
      <c r="AK395" s="171">
        <f t="shared" si="2055"/>
        <v>200</v>
      </c>
      <c r="AL395" s="171">
        <f t="shared" si="2055"/>
        <v>200</v>
      </c>
      <c r="AM395" s="171">
        <f t="shared" si="2055"/>
        <v>200</v>
      </c>
      <c r="AN395" s="171">
        <f t="shared" si="2055"/>
        <v>200</v>
      </c>
      <c r="AO395" s="171">
        <f t="shared" si="2055"/>
        <v>200</v>
      </c>
      <c r="AP395" s="171">
        <f t="shared" si="2055"/>
        <v>200</v>
      </c>
      <c r="AQ395" s="171">
        <f t="shared" si="2055"/>
        <v>200</v>
      </c>
      <c r="AR395" s="171">
        <f>AR393</f>
        <v>200</v>
      </c>
      <c r="AS395" s="171">
        <f>AS393</f>
        <v>200</v>
      </c>
      <c r="AT395" s="171">
        <f>AT393</f>
        <v>200</v>
      </c>
      <c r="AU395" s="171">
        <f>AU393</f>
        <v>200</v>
      </c>
      <c r="AV395" s="79"/>
      <c r="AW395" s="79"/>
      <c r="AX395" s="79"/>
      <c r="AY395" s="171">
        <f t="shared" ref="AY395:BF395" si="2056">AY393</f>
        <v>200</v>
      </c>
      <c r="AZ395" s="171">
        <f t="shared" si="2056"/>
        <v>200</v>
      </c>
      <c r="BA395" s="171">
        <f t="shared" si="2056"/>
        <v>200</v>
      </c>
      <c r="BB395" s="171">
        <f t="shared" si="2056"/>
        <v>200</v>
      </c>
      <c r="BC395" s="171">
        <f t="shared" si="2056"/>
        <v>200</v>
      </c>
      <c r="BD395" s="171">
        <f t="shared" si="2056"/>
        <v>200</v>
      </c>
      <c r="BE395" s="171">
        <f t="shared" si="2056"/>
        <v>200</v>
      </c>
      <c r="BF395" s="171">
        <f t="shared" si="2056"/>
        <v>200</v>
      </c>
      <c r="BG395" s="171">
        <f>BG393</f>
        <v>200</v>
      </c>
      <c r="BH395" s="171">
        <f>BH393</f>
        <v>200</v>
      </c>
      <c r="BI395" s="171">
        <f>BI393</f>
        <v>200</v>
      </c>
      <c r="BJ395" s="171">
        <f>BJ393</f>
        <v>200</v>
      </c>
      <c r="BK395" s="79"/>
      <c r="BL395" s="79"/>
      <c r="BM395" s="79"/>
      <c r="BN395" s="171">
        <f t="shared" ref="BN395:BU395" si="2057">BN393</f>
        <v>200</v>
      </c>
      <c r="BO395" s="171">
        <f t="shared" si="2057"/>
        <v>200</v>
      </c>
      <c r="BP395" s="171">
        <f t="shared" si="2057"/>
        <v>200</v>
      </c>
      <c r="BQ395" s="171">
        <f t="shared" si="2057"/>
        <v>200</v>
      </c>
      <c r="BR395" s="171">
        <f t="shared" si="2057"/>
        <v>200</v>
      </c>
      <c r="BS395" s="171">
        <f t="shared" si="2057"/>
        <v>200</v>
      </c>
      <c r="BT395" s="171">
        <f t="shared" si="2057"/>
        <v>200</v>
      </c>
      <c r="BU395" s="171">
        <f t="shared" si="2057"/>
        <v>200</v>
      </c>
      <c r="BV395" s="171">
        <f>BV393</f>
        <v>200</v>
      </c>
      <c r="BW395" s="171">
        <f>BW393</f>
        <v>200</v>
      </c>
      <c r="BX395" s="171">
        <f>BX393</f>
        <v>200</v>
      </c>
      <c r="BY395" s="171">
        <f>BY393</f>
        <v>200</v>
      </c>
      <c r="BZ395" s="79"/>
      <c r="CA395" s="79"/>
      <c r="CB395" s="79"/>
      <c r="CC395" s="171">
        <f t="shared" ref="CC395:CJ395" si="2058">CC393</f>
        <v>200</v>
      </c>
      <c r="CD395" s="171">
        <f t="shared" si="2058"/>
        <v>200</v>
      </c>
      <c r="CE395" s="171">
        <f t="shared" si="2058"/>
        <v>200</v>
      </c>
      <c r="CF395" s="171">
        <f t="shared" si="2058"/>
        <v>200</v>
      </c>
      <c r="CG395" s="171">
        <f t="shared" si="2058"/>
        <v>200</v>
      </c>
      <c r="CH395" s="171">
        <f t="shared" si="2058"/>
        <v>200</v>
      </c>
      <c r="CI395" s="171">
        <f t="shared" si="2058"/>
        <v>200</v>
      </c>
      <c r="CJ395" s="171">
        <f t="shared" si="2058"/>
        <v>200</v>
      </c>
      <c r="CK395" s="171">
        <f>CK393</f>
        <v>200</v>
      </c>
      <c r="CL395" s="171">
        <f>CL393</f>
        <v>200</v>
      </c>
      <c r="CM395" s="171">
        <f>CM393</f>
        <v>200</v>
      </c>
      <c r="CN395" s="171">
        <f>CN393</f>
        <v>200</v>
      </c>
      <c r="CO395" s="79"/>
      <c r="CP395" s="79"/>
      <c r="CQ395" s="79"/>
    </row>
    <row r="396" spans="1:95" s="9" customFormat="1" ht="15" x14ac:dyDescent="0.3">
      <c r="C396" s="203"/>
      <c r="D396" s="203"/>
      <c r="F396" s="202"/>
      <c r="G396" s="202"/>
      <c r="H396" s="202"/>
      <c r="I396" s="202"/>
      <c r="J396" s="202"/>
      <c r="K396" s="202"/>
      <c r="L396" s="202"/>
      <c r="M396" s="202"/>
      <c r="N396" s="202"/>
      <c r="O396" s="202"/>
      <c r="P396" s="202"/>
      <c r="Q396" s="202"/>
      <c r="R396" s="202"/>
      <c r="S396" s="202"/>
      <c r="T396" s="202"/>
      <c r="U396" s="202"/>
      <c r="V396" s="202"/>
      <c r="W396" s="202"/>
      <c r="X396" s="202"/>
      <c r="Y396" s="202"/>
      <c r="Z396" s="202"/>
      <c r="AA396" s="202"/>
      <c r="AB396" s="202"/>
      <c r="AC396" s="202"/>
      <c r="AD396" s="202"/>
      <c r="AE396" s="202"/>
      <c r="AF396" s="202"/>
      <c r="AG396" s="203"/>
      <c r="AH396" s="203"/>
      <c r="AI396" s="203"/>
      <c r="AJ396" s="202"/>
      <c r="AK396" s="202"/>
      <c r="AL396" s="202"/>
      <c r="AM396" s="202"/>
      <c r="AN396" s="202"/>
      <c r="AO396" s="202"/>
      <c r="AP396" s="202"/>
      <c r="AQ396" s="202"/>
      <c r="AR396" s="202"/>
      <c r="AS396" s="202"/>
      <c r="AT396" s="202"/>
      <c r="AU396" s="202"/>
      <c r="AV396" s="203"/>
      <c r="AW396" s="203"/>
      <c r="AX396" s="203"/>
      <c r="AY396" s="202"/>
      <c r="AZ396" s="202"/>
      <c r="BA396" s="202"/>
      <c r="BB396" s="202"/>
      <c r="BC396" s="202"/>
      <c r="BD396" s="202"/>
      <c r="BE396" s="202"/>
      <c r="BF396" s="202"/>
      <c r="BG396" s="202"/>
      <c r="BH396" s="202"/>
      <c r="BI396" s="202"/>
      <c r="BJ396" s="202"/>
      <c r="BK396" s="203"/>
      <c r="BL396" s="203"/>
      <c r="BM396" s="203"/>
      <c r="BN396" s="202"/>
      <c r="BO396" s="202"/>
      <c r="BP396" s="202"/>
      <c r="BQ396" s="202"/>
      <c r="BR396" s="202"/>
      <c r="BS396" s="202"/>
      <c r="BT396" s="202"/>
      <c r="BU396" s="202"/>
      <c r="BV396" s="202"/>
      <c r="BW396" s="202"/>
      <c r="BX396" s="202"/>
      <c r="BY396" s="202"/>
      <c r="BZ396" s="203"/>
      <c r="CA396" s="203"/>
      <c r="CB396" s="203"/>
      <c r="CC396" s="202"/>
      <c r="CD396" s="202"/>
      <c r="CE396" s="202"/>
      <c r="CF396" s="202"/>
      <c r="CG396" s="202"/>
      <c r="CH396" s="202"/>
      <c r="CI396" s="202"/>
      <c r="CJ396" s="202"/>
      <c r="CK396" s="202"/>
      <c r="CL396" s="202"/>
      <c r="CM396" s="202"/>
      <c r="CN396" s="202"/>
      <c r="CO396" s="203"/>
      <c r="CP396" s="203"/>
      <c r="CQ396" s="203"/>
    </row>
    <row r="397" spans="1:95" s="10" customFormat="1" x14ac:dyDescent="0.35">
      <c r="C397" s="97"/>
      <c r="D397" s="97"/>
      <c r="F397" s="173"/>
      <c r="G397" s="173"/>
      <c r="H397" s="173"/>
      <c r="I397" s="173"/>
      <c r="J397" s="173"/>
      <c r="K397" s="173"/>
      <c r="L397" s="173"/>
      <c r="M397" s="173"/>
      <c r="N397" s="173"/>
      <c r="O397" s="173"/>
      <c r="P397" s="173"/>
      <c r="Q397" s="173"/>
      <c r="R397" s="188"/>
      <c r="S397" s="173"/>
      <c r="T397" s="188"/>
      <c r="U397" s="173"/>
      <c r="V397" s="173"/>
      <c r="W397" s="173"/>
      <c r="X397" s="173"/>
      <c r="Y397" s="173"/>
      <c r="Z397" s="173"/>
      <c r="AA397" s="173"/>
      <c r="AB397" s="173"/>
      <c r="AC397" s="173"/>
      <c r="AD397" s="173"/>
      <c r="AE397" s="173"/>
      <c r="AF397" s="173"/>
      <c r="AG397" s="198"/>
      <c r="AH397" s="198"/>
      <c r="AI397" s="198"/>
      <c r="AJ397" s="173"/>
      <c r="AK397" s="173"/>
      <c r="AL397" s="173"/>
      <c r="AM397" s="173"/>
      <c r="AN397" s="173"/>
      <c r="AO397" s="173"/>
      <c r="AP397" s="173"/>
      <c r="AQ397" s="173"/>
      <c r="AR397" s="173"/>
      <c r="AS397" s="173"/>
      <c r="AT397" s="173"/>
      <c r="AU397" s="173"/>
      <c r="AV397" s="198"/>
      <c r="AW397" s="198"/>
      <c r="AX397" s="198"/>
      <c r="AY397" s="173"/>
      <c r="AZ397" s="173"/>
      <c r="BA397" s="173"/>
      <c r="BB397" s="173"/>
      <c r="BC397" s="173"/>
      <c r="BD397" s="173"/>
      <c r="BE397" s="173"/>
      <c r="BF397" s="173"/>
      <c r="BG397" s="173"/>
      <c r="BH397" s="173"/>
      <c r="BI397" s="173"/>
      <c r="BJ397" s="173"/>
      <c r="BK397" s="198"/>
      <c r="BL397" s="198"/>
      <c r="BM397" s="198"/>
      <c r="BN397" s="173"/>
      <c r="BO397" s="173"/>
      <c r="BP397" s="173"/>
      <c r="BQ397" s="173"/>
      <c r="BR397" s="173"/>
      <c r="BS397" s="173"/>
      <c r="BT397" s="173"/>
      <c r="BU397" s="173"/>
      <c r="BV397" s="173"/>
      <c r="BW397" s="173"/>
      <c r="BX397" s="173"/>
      <c r="BY397" s="173"/>
      <c r="BZ397" s="198"/>
      <c r="CA397" s="198"/>
      <c r="CB397" s="198"/>
      <c r="CC397" s="173"/>
      <c r="CD397" s="173"/>
      <c r="CE397" s="173"/>
      <c r="CF397" s="173"/>
      <c r="CG397" s="173"/>
      <c r="CH397" s="173"/>
      <c r="CI397" s="173"/>
      <c r="CJ397" s="173"/>
      <c r="CK397" s="173"/>
      <c r="CL397" s="173"/>
      <c r="CM397" s="173"/>
      <c r="CN397" s="173"/>
      <c r="CO397" s="198"/>
      <c r="CP397" s="198"/>
      <c r="CQ397" s="198"/>
    </row>
    <row r="398" spans="1:95" s="8" customFormat="1" x14ac:dyDescent="0.35">
      <c r="C398" s="17"/>
      <c r="D398" s="17"/>
      <c r="F398" s="161"/>
      <c r="G398" s="161"/>
      <c r="H398" s="161"/>
      <c r="I398" s="161"/>
      <c r="J398" s="161"/>
      <c r="K398" s="161"/>
      <c r="L398" s="161"/>
      <c r="M398" s="161"/>
      <c r="N398" s="161"/>
      <c r="O398" s="161"/>
      <c r="P398" s="161"/>
      <c r="Q398" s="161"/>
      <c r="R398" s="161"/>
      <c r="S398" s="161"/>
      <c r="T398" s="161"/>
      <c r="U398" s="161"/>
      <c r="V398" s="161"/>
      <c r="W398" s="161"/>
      <c r="X398" s="161"/>
      <c r="Y398" s="161"/>
      <c r="Z398" s="161"/>
      <c r="AA398" s="161"/>
      <c r="AB398" s="161"/>
      <c r="AC398" s="161"/>
      <c r="AD398" s="161"/>
      <c r="AE398" s="161"/>
      <c r="AF398" s="161"/>
      <c r="AG398" s="17"/>
      <c r="AH398" s="17"/>
      <c r="AI398" s="17"/>
      <c r="AJ398" s="161"/>
      <c r="AK398" s="161"/>
      <c r="AL398" s="161"/>
      <c r="AM398" s="161"/>
      <c r="AN398" s="161"/>
      <c r="AO398" s="161"/>
      <c r="AP398" s="161"/>
      <c r="AQ398" s="161"/>
      <c r="AR398" s="161"/>
      <c r="AS398" s="161"/>
      <c r="AT398" s="161"/>
      <c r="AU398" s="161"/>
      <c r="AV398" s="17"/>
      <c r="AW398" s="17"/>
      <c r="AX398" s="17"/>
      <c r="AY398" s="161"/>
      <c r="AZ398" s="161"/>
      <c r="BA398" s="161"/>
      <c r="BB398" s="161"/>
      <c r="BC398" s="161"/>
      <c r="BD398" s="161"/>
      <c r="BE398" s="161"/>
      <c r="BF398" s="161"/>
      <c r="BG398" s="161"/>
      <c r="BH398" s="161"/>
      <c r="BI398" s="161"/>
      <c r="BJ398" s="161"/>
      <c r="BK398" s="17"/>
      <c r="BL398" s="17"/>
      <c r="BM398" s="17"/>
      <c r="BN398" s="161"/>
      <c r="BO398" s="161"/>
      <c r="BP398" s="161"/>
      <c r="BQ398" s="161"/>
      <c r="BR398" s="161"/>
      <c r="BS398" s="161"/>
      <c r="BT398" s="161"/>
      <c r="BU398" s="161"/>
      <c r="BV398" s="161"/>
      <c r="BW398" s="161"/>
      <c r="BX398" s="161"/>
      <c r="BY398" s="161"/>
      <c r="BZ398" s="17"/>
      <c r="CA398" s="17"/>
      <c r="CB398" s="17"/>
      <c r="CC398" s="161"/>
      <c r="CD398" s="161"/>
      <c r="CE398" s="161"/>
      <c r="CF398" s="161"/>
      <c r="CG398" s="161"/>
      <c r="CH398" s="161"/>
      <c r="CI398" s="161"/>
      <c r="CJ398" s="161"/>
      <c r="CK398" s="161"/>
      <c r="CL398" s="161"/>
      <c r="CM398" s="161"/>
      <c r="CN398" s="161"/>
      <c r="CO398" s="17"/>
      <c r="CP398" s="17"/>
      <c r="CQ398" s="17"/>
    </row>
    <row r="399" spans="1:95" s="8" customFormat="1" x14ac:dyDescent="0.35">
      <c r="A399" s="13" t="s">
        <v>119</v>
      </c>
      <c r="B399" s="13"/>
      <c r="C399" s="220"/>
      <c r="D399" s="220"/>
      <c r="E399" s="13"/>
      <c r="F399" s="161"/>
      <c r="G399" s="161"/>
      <c r="H399" s="161"/>
      <c r="I399" s="161"/>
      <c r="J399" s="161"/>
      <c r="K399" s="161"/>
      <c r="L399" s="161"/>
      <c r="M399" s="161"/>
      <c r="N399" s="161"/>
      <c r="O399" s="161"/>
      <c r="P399" s="161"/>
      <c r="Q399" s="161"/>
      <c r="R399" s="161"/>
      <c r="S399" s="161"/>
      <c r="T399" s="161"/>
      <c r="U399" s="161"/>
      <c r="V399" s="161"/>
      <c r="W399" s="161"/>
      <c r="X399" s="161"/>
      <c r="Y399" s="161"/>
      <c r="Z399" s="161"/>
      <c r="AA399" s="161"/>
      <c r="AB399" s="161"/>
      <c r="AC399" s="161"/>
      <c r="AD399" s="161"/>
      <c r="AE399" s="161"/>
      <c r="AF399" s="161"/>
      <c r="AG399" s="17"/>
      <c r="AH399" s="17"/>
      <c r="AI399" s="17"/>
      <c r="AJ399" s="161"/>
      <c r="AK399" s="161"/>
      <c r="AL399" s="161"/>
      <c r="AM399" s="161"/>
      <c r="AN399" s="161"/>
      <c r="AO399" s="161"/>
      <c r="AP399" s="161"/>
      <c r="AQ399" s="161"/>
      <c r="AR399" s="161"/>
      <c r="AS399" s="161"/>
      <c r="AT399" s="161"/>
      <c r="AU399" s="161"/>
      <c r="AV399" s="17"/>
      <c r="AW399" s="17"/>
      <c r="AX399" s="17"/>
      <c r="AY399" s="161"/>
      <c r="AZ399" s="161"/>
      <c r="BA399" s="161"/>
      <c r="BB399" s="161"/>
      <c r="BC399" s="161"/>
      <c r="BD399" s="161"/>
      <c r="BE399" s="161"/>
      <c r="BF399" s="161"/>
      <c r="BG399" s="161"/>
      <c r="BH399" s="161"/>
      <c r="BI399" s="161"/>
      <c r="BJ399" s="161"/>
      <c r="BK399" s="17"/>
      <c r="BL399" s="17"/>
      <c r="BM399" s="17"/>
      <c r="BN399" s="161"/>
      <c r="BO399" s="161"/>
      <c r="BP399" s="161"/>
      <c r="BQ399" s="161"/>
      <c r="BR399" s="161"/>
      <c r="BS399" s="161"/>
      <c r="BT399" s="161"/>
      <c r="BU399" s="161"/>
      <c r="BV399" s="161"/>
      <c r="BW399" s="161"/>
      <c r="BX399" s="161"/>
      <c r="BY399" s="161"/>
      <c r="BZ399" s="17"/>
      <c r="CA399" s="17"/>
      <c r="CB399" s="17"/>
      <c r="CC399" s="161"/>
      <c r="CD399" s="161"/>
      <c r="CE399" s="161"/>
      <c r="CF399" s="161"/>
      <c r="CG399" s="161"/>
      <c r="CH399" s="161"/>
      <c r="CI399" s="161"/>
      <c r="CJ399" s="161"/>
      <c r="CK399" s="161"/>
      <c r="CL399" s="161"/>
      <c r="CM399" s="161"/>
      <c r="CN399" s="161"/>
      <c r="CO399" s="17"/>
      <c r="CP399" s="17"/>
      <c r="CQ399" s="17"/>
    </row>
    <row r="400" spans="1:95" s="8" customFormat="1" x14ac:dyDescent="0.35">
      <c r="C400" s="17"/>
      <c r="D400" s="17"/>
      <c r="F400" s="161"/>
      <c r="G400" s="161"/>
      <c r="H400" s="161"/>
      <c r="I400" s="161"/>
      <c r="J400" s="161"/>
      <c r="K400" s="161"/>
      <c r="L400" s="161"/>
      <c r="M400" s="161"/>
      <c r="N400" s="161"/>
      <c r="O400" s="161"/>
      <c r="P400" s="161"/>
      <c r="Q400" s="161"/>
      <c r="R400" s="161"/>
      <c r="S400" s="161"/>
      <c r="T400" s="161"/>
      <c r="U400" s="161"/>
      <c r="V400" s="161"/>
      <c r="W400" s="161"/>
      <c r="X400" s="161"/>
      <c r="Y400" s="161"/>
      <c r="Z400" s="161"/>
      <c r="AA400" s="161"/>
      <c r="AB400" s="161"/>
      <c r="AC400" s="161"/>
      <c r="AD400" s="161"/>
      <c r="AE400" s="161"/>
      <c r="AF400" s="161"/>
      <c r="AG400" s="17"/>
      <c r="AH400" s="17"/>
      <c r="AI400" s="17"/>
      <c r="AJ400" s="161"/>
      <c r="AK400" s="161"/>
      <c r="AL400" s="161"/>
      <c r="AM400" s="161"/>
      <c r="AN400" s="161"/>
      <c r="AO400" s="161"/>
      <c r="AP400" s="161"/>
      <c r="AQ400" s="161"/>
      <c r="AR400" s="161"/>
      <c r="AS400" s="161"/>
      <c r="AT400" s="161"/>
      <c r="AU400" s="161"/>
      <c r="AV400" s="17"/>
      <c r="AW400" s="17"/>
      <c r="AX400" s="17"/>
      <c r="AY400" s="161"/>
      <c r="AZ400" s="161"/>
      <c r="BA400" s="161"/>
      <c r="BB400" s="161"/>
      <c r="BC400" s="161"/>
      <c r="BD400" s="161"/>
      <c r="BE400" s="161"/>
      <c r="BF400" s="161"/>
      <c r="BG400" s="161"/>
      <c r="BH400" s="161"/>
      <c r="BI400" s="161"/>
      <c r="BJ400" s="161"/>
      <c r="BK400" s="17"/>
      <c r="BL400" s="17"/>
      <c r="BM400" s="17"/>
      <c r="BN400" s="161"/>
      <c r="BO400" s="161"/>
      <c r="BP400" s="161"/>
      <c r="BQ400" s="161"/>
      <c r="BR400" s="161"/>
      <c r="BS400" s="161"/>
      <c r="BT400" s="161"/>
      <c r="BU400" s="161"/>
      <c r="BV400" s="161"/>
      <c r="BW400" s="161"/>
      <c r="BX400" s="161"/>
      <c r="BY400" s="161"/>
      <c r="BZ400" s="17"/>
      <c r="CA400" s="17"/>
      <c r="CB400" s="17"/>
      <c r="CC400" s="161"/>
      <c r="CD400" s="161"/>
      <c r="CE400" s="161"/>
      <c r="CF400" s="161"/>
      <c r="CG400" s="161"/>
      <c r="CH400" s="161"/>
      <c r="CI400" s="161"/>
      <c r="CJ400" s="161"/>
      <c r="CK400" s="161"/>
      <c r="CL400" s="161"/>
      <c r="CM400" s="161"/>
      <c r="CN400" s="161"/>
      <c r="CO400" s="17"/>
      <c r="CP400" s="17"/>
      <c r="CQ400" s="17"/>
    </row>
    <row r="401" spans="1:95" s="12" customFormat="1" x14ac:dyDescent="0.35">
      <c r="A401" s="12" t="s">
        <v>120</v>
      </c>
      <c r="C401" s="17">
        <v>0</v>
      </c>
      <c r="D401" s="17">
        <v>0</v>
      </c>
      <c r="F401" s="174">
        <v>0</v>
      </c>
      <c r="G401" s="174">
        <v>0</v>
      </c>
      <c r="H401" s="174">
        <v>0</v>
      </c>
      <c r="I401" s="174">
        <v>0</v>
      </c>
      <c r="J401" s="174">
        <f t="shared" ref="J401:O401" si="2059">I401</f>
        <v>0</v>
      </c>
      <c r="K401" s="174">
        <f t="shared" si="2059"/>
        <v>0</v>
      </c>
      <c r="L401" s="174">
        <f t="shared" si="2059"/>
        <v>0</v>
      </c>
      <c r="M401" s="174">
        <f>L401</f>
        <v>0</v>
      </c>
      <c r="N401" s="174">
        <f>M401</f>
        <v>0</v>
      </c>
      <c r="O401" s="174">
        <f t="shared" si="2059"/>
        <v>0</v>
      </c>
      <c r="P401" s="174">
        <v>0</v>
      </c>
      <c r="Q401" s="174">
        <v>0</v>
      </c>
      <c r="R401" s="187"/>
      <c r="S401" s="174"/>
      <c r="T401" s="187"/>
      <c r="U401" s="174">
        <v>0</v>
      </c>
      <c r="V401" s="174">
        <v>0</v>
      </c>
      <c r="W401" s="174">
        <v>0</v>
      </c>
      <c r="X401" s="174">
        <v>0</v>
      </c>
      <c r="Y401" s="174">
        <f t="shared" ref="Y401" si="2060">X401</f>
        <v>0</v>
      </c>
      <c r="Z401" s="174">
        <f t="shared" ref="Z401" si="2061">Y401</f>
        <v>0</v>
      </c>
      <c r="AA401" s="174">
        <f t="shared" ref="AA401" si="2062">Z401</f>
        <v>0</v>
      </c>
      <c r="AB401" s="174">
        <f>AA401</f>
        <v>0</v>
      </c>
      <c r="AC401" s="174">
        <f>AB401</f>
        <v>0</v>
      </c>
      <c r="AD401" s="174">
        <f t="shared" ref="AD401" si="2063">AC401</f>
        <v>0</v>
      </c>
      <c r="AE401" s="174">
        <v>0</v>
      </c>
      <c r="AF401" s="174">
        <v>0</v>
      </c>
      <c r="AG401" s="210"/>
      <c r="AH401" s="210"/>
      <c r="AI401" s="210"/>
      <c r="AJ401" s="174">
        <v>0</v>
      </c>
      <c r="AK401" s="174">
        <v>0</v>
      </c>
      <c r="AL401" s="174">
        <v>0</v>
      </c>
      <c r="AM401" s="174">
        <v>0</v>
      </c>
      <c r="AN401" s="174">
        <f t="shared" ref="AN401" si="2064">AM401</f>
        <v>0</v>
      </c>
      <c r="AO401" s="174">
        <f t="shared" ref="AO401" si="2065">AN401</f>
        <v>0</v>
      </c>
      <c r="AP401" s="174">
        <f t="shared" ref="AP401" si="2066">AO401</f>
        <v>0</v>
      </c>
      <c r="AQ401" s="174">
        <f>AP401</f>
        <v>0</v>
      </c>
      <c r="AR401" s="174">
        <f>AQ401</f>
        <v>0</v>
      </c>
      <c r="AS401" s="174">
        <f t="shared" ref="AS401" si="2067">AR401</f>
        <v>0</v>
      </c>
      <c r="AT401" s="174">
        <v>0</v>
      </c>
      <c r="AU401" s="174">
        <v>0</v>
      </c>
      <c r="AV401" s="210"/>
      <c r="AW401" s="210"/>
      <c r="AX401" s="210"/>
      <c r="AY401" s="174">
        <v>0</v>
      </c>
      <c r="AZ401" s="174">
        <v>0</v>
      </c>
      <c r="BA401" s="174">
        <v>0</v>
      </c>
      <c r="BB401" s="174">
        <v>0</v>
      </c>
      <c r="BC401" s="174">
        <f t="shared" ref="BC401" si="2068">BB401</f>
        <v>0</v>
      </c>
      <c r="BD401" s="174">
        <f t="shared" ref="BD401" si="2069">BC401</f>
        <v>0</v>
      </c>
      <c r="BE401" s="174">
        <f t="shared" ref="BE401" si="2070">BD401</f>
        <v>0</v>
      </c>
      <c r="BF401" s="174">
        <f>BE401</f>
        <v>0</v>
      </c>
      <c r="BG401" s="174">
        <f>BF401</f>
        <v>0</v>
      </c>
      <c r="BH401" s="174">
        <f t="shared" ref="BH401" si="2071">BG401</f>
        <v>0</v>
      </c>
      <c r="BI401" s="174">
        <v>0</v>
      </c>
      <c r="BJ401" s="174">
        <v>0</v>
      </c>
      <c r="BK401" s="210"/>
      <c r="BL401" s="210"/>
      <c r="BM401" s="210"/>
      <c r="BN401" s="174">
        <v>0</v>
      </c>
      <c r="BO401" s="174">
        <v>0</v>
      </c>
      <c r="BP401" s="174">
        <v>0</v>
      </c>
      <c r="BQ401" s="174">
        <v>0</v>
      </c>
      <c r="BR401" s="174">
        <f t="shared" ref="BR401" si="2072">BQ401</f>
        <v>0</v>
      </c>
      <c r="BS401" s="174">
        <f t="shared" ref="BS401" si="2073">BR401</f>
        <v>0</v>
      </c>
      <c r="BT401" s="174">
        <f t="shared" ref="BT401" si="2074">BS401</f>
        <v>0</v>
      </c>
      <c r="BU401" s="174">
        <f>BT401</f>
        <v>0</v>
      </c>
      <c r="BV401" s="174">
        <f>BU401</f>
        <v>0</v>
      </c>
      <c r="BW401" s="174">
        <f t="shared" ref="BW401" si="2075">BV401</f>
        <v>0</v>
      </c>
      <c r="BX401" s="174">
        <v>0</v>
      </c>
      <c r="BY401" s="174">
        <v>0</v>
      </c>
      <c r="BZ401" s="210"/>
      <c r="CA401" s="210"/>
      <c r="CB401" s="210"/>
      <c r="CC401" s="174">
        <v>0</v>
      </c>
      <c r="CD401" s="174">
        <v>0</v>
      </c>
      <c r="CE401" s="174">
        <v>0</v>
      </c>
      <c r="CF401" s="174">
        <v>0</v>
      </c>
      <c r="CG401" s="174">
        <f t="shared" ref="CG401" si="2076">CF401</f>
        <v>0</v>
      </c>
      <c r="CH401" s="174">
        <f t="shared" ref="CH401" si="2077">CG401</f>
        <v>0</v>
      </c>
      <c r="CI401" s="174">
        <f t="shared" ref="CI401" si="2078">CH401</f>
        <v>0</v>
      </c>
      <c r="CJ401" s="174">
        <f>CI401</f>
        <v>0</v>
      </c>
      <c r="CK401" s="174">
        <f>CJ401</f>
        <v>0</v>
      </c>
      <c r="CL401" s="174">
        <f t="shared" ref="CL401" si="2079">CK401</f>
        <v>0</v>
      </c>
      <c r="CM401" s="174">
        <v>0</v>
      </c>
      <c r="CN401" s="174">
        <v>0</v>
      </c>
      <c r="CO401" s="210"/>
      <c r="CP401" s="210"/>
      <c r="CQ401" s="210"/>
    </row>
    <row r="402" spans="1:95" s="8" customFormat="1" x14ac:dyDescent="0.35">
      <c r="C402" s="17"/>
      <c r="D402" s="17"/>
      <c r="F402" s="161"/>
      <c r="G402" s="161"/>
      <c r="H402" s="161"/>
      <c r="I402" s="161"/>
      <c r="J402" s="161"/>
      <c r="K402" s="161"/>
      <c r="L402" s="161"/>
      <c r="M402" s="161"/>
      <c r="N402" s="161"/>
      <c r="O402" s="161"/>
      <c r="P402" s="161"/>
      <c r="Q402" s="161"/>
      <c r="R402" s="161"/>
      <c r="S402" s="161"/>
      <c r="T402" s="161"/>
      <c r="U402" s="161"/>
      <c r="V402" s="161"/>
      <c r="W402" s="161"/>
      <c r="X402" s="161"/>
      <c r="Y402" s="161"/>
      <c r="Z402" s="161"/>
      <c r="AA402" s="161"/>
      <c r="AB402" s="161"/>
      <c r="AC402" s="161"/>
      <c r="AD402" s="161"/>
      <c r="AE402" s="161"/>
      <c r="AF402" s="161"/>
      <c r="AG402" s="17"/>
      <c r="AH402" s="17"/>
      <c r="AI402" s="17"/>
      <c r="AJ402" s="161"/>
      <c r="AK402" s="161"/>
      <c r="AL402" s="161"/>
      <c r="AM402" s="161"/>
      <c r="AN402" s="161"/>
      <c r="AO402" s="161"/>
      <c r="AP402" s="161"/>
      <c r="AQ402" s="161"/>
      <c r="AR402" s="161"/>
      <c r="AS402" s="161"/>
      <c r="AT402" s="161"/>
      <c r="AU402" s="161"/>
      <c r="AV402" s="17"/>
      <c r="AW402" s="17"/>
      <c r="AX402" s="17"/>
      <c r="AY402" s="161"/>
      <c r="AZ402" s="161"/>
      <c r="BA402" s="161"/>
      <c r="BB402" s="161"/>
      <c r="BC402" s="161"/>
      <c r="BD402" s="161"/>
      <c r="BE402" s="161"/>
      <c r="BF402" s="161"/>
      <c r="BG402" s="161"/>
      <c r="BH402" s="161"/>
      <c r="BI402" s="161"/>
      <c r="BJ402" s="161"/>
      <c r="BK402" s="17"/>
      <c r="BL402" s="17"/>
      <c r="BM402" s="17"/>
      <c r="BN402" s="161"/>
      <c r="BO402" s="161"/>
      <c r="BP402" s="161"/>
      <c r="BQ402" s="161"/>
      <c r="BR402" s="161"/>
      <c r="BS402" s="161"/>
      <c r="BT402" s="161"/>
      <c r="BU402" s="161"/>
      <c r="BV402" s="161"/>
      <c r="BW402" s="161"/>
      <c r="BX402" s="161"/>
      <c r="BY402" s="161"/>
      <c r="BZ402" s="17"/>
      <c r="CA402" s="17"/>
      <c r="CB402" s="17"/>
      <c r="CC402" s="161"/>
      <c r="CD402" s="161"/>
      <c r="CE402" s="161"/>
      <c r="CF402" s="161"/>
      <c r="CG402" s="161"/>
      <c r="CH402" s="161"/>
      <c r="CI402" s="161"/>
      <c r="CJ402" s="161"/>
      <c r="CK402" s="161"/>
      <c r="CL402" s="161"/>
      <c r="CM402" s="161"/>
      <c r="CN402" s="161"/>
      <c r="CO402" s="17"/>
      <c r="CP402" s="17"/>
      <c r="CQ402" s="17"/>
    </row>
    <row r="403" spans="1:95" s="15" customFormat="1" thickBot="1" x14ac:dyDescent="0.35">
      <c r="A403" s="15" t="s">
        <v>121</v>
      </c>
      <c r="C403" s="79">
        <f>C401</f>
        <v>0</v>
      </c>
      <c r="D403" s="79">
        <f>D401</f>
        <v>0</v>
      </c>
      <c r="F403" s="171">
        <f>F401</f>
        <v>0</v>
      </c>
      <c r="G403" s="171">
        <f t="shared" ref="G403:Q403" si="2080">G401</f>
        <v>0</v>
      </c>
      <c r="H403" s="171">
        <f t="shared" si="2080"/>
        <v>0</v>
      </c>
      <c r="I403" s="171">
        <f t="shared" si="2080"/>
        <v>0</v>
      </c>
      <c r="J403" s="171">
        <f t="shared" si="2080"/>
        <v>0</v>
      </c>
      <c r="K403" s="171">
        <f t="shared" si="2080"/>
        <v>0</v>
      </c>
      <c r="L403" s="171">
        <f t="shared" si="2080"/>
        <v>0</v>
      </c>
      <c r="M403" s="171">
        <f t="shared" si="2080"/>
        <v>0</v>
      </c>
      <c r="N403" s="171">
        <f t="shared" si="2080"/>
        <v>0</v>
      </c>
      <c r="O403" s="171">
        <f t="shared" si="2080"/>
        <v>0</v>
      </c>
      <c r="P403" s="171">
        <f t="shared" si="2080"/>
        <v>0</v>
      </c>
      <c r="Q403" s="171">
        <f t="shared" si="2080"/>
        <v>0</v>
      </c>
      <c r="R403" s="171"/>
      <c r="S403" s="171">
        <f>SUM(F403:Q403)</f>
        <v>0</v>
      </c>
      <c r="T403" s="171"/>
      <c r="U403" s="171">
        <f>U401</f>
        <v>0</v>
      </c>
      <c r="V403" s="171">
        <f t="shared" ref="V403:AF403" si="2081">V401</f>
        <v>0</v>
      </c>
      <c r="W403" s="171">
        <f t="shared" si="2081"/>
        <v>0</v>
      </c>
      <c r="X403" s="171">
        <f t="shared" si="2081"/>
        <v>0</v>
      </c>
      <c r="Y403" s="171">
        <f t="shared" si="2081"/>
        <v>0</v>
      </c>
      <c r="Z403" s="171">
        <f t="shared" si="2081"/>
        <v>0</v>
      </c>
      <c r="AA403" s="171">
        <f t="shared" si="2081"/>
        <v>0</v>
      </c>
      <c r="AB403" s="171">
        <f t="shared" si="2081"/>
        <v>0</v>
      </c>
      <c r="AC403" s="171">
        <f t="shared" si="2081"/>
        <v>0</v>
      </c>
      <c r="AD403" s="171">
        <f t="shared" si="2081"/>
        <v>0</v>
      </c>
      <c r="AE403" s="171">
        <f t="shared" si="2081"/>
        <v>0</v>
      </c>
      <c r="AF403" s="171">
        <f t="shared" si="2081"/>
        <v>0</v>
      </c>
      <c r="AG403" s="79"/>
      <c r="AH403" s="79"/>
      <c r="AI403" s="79"/>
      <c r="AJ403" s="171">
        <f>AJ401</f>
        <v>0</v>
      </c>
      <c r="AK403" s="171">
        <f t="shared" ref="AK403:AU403" si="2082">AK401</f>
        <v>0</v>
      </c>
      <c r="AL403" s="171">
        <f t="shared" si="2082"/>
        <v>0</v>
      </c>
      <c r="AM403" s="171">
        <f t="shared" si="2082"/>
        <v>0</v>
      </c>
      <c r="AN403" s="171">
        <f t="shared" si="2082"/>
        <v>0</v>
      </c>
      <c r="AO403" s="171">
        <f t="shared" si="2082"/>
        <v>0</v>
      </c>
      <c r="AP403" s="171">
        <f t="shared" si="2082"/>
        <v>0</v>
      </c>
      <c r="AQ403" s="171">
        <f t="shared" si="2082"/>
        <v>0</v>
      </c>
      <c r="AR403" s="171">
        <f t="shared" si="2082"/>
        <v>0</v>
      </c>
      <c r="AS403" s="171">
        <f t="shared" si="2082"/>
        <v>0</v>
      </c>
      <c r="AT403" s="171">
        <f t="shared" si="2082"/>
        <v>0</v>
      </c>
      <c r="AU403" s="171">
        <f t="shared" si="2082"/>
        <v>0</v>
      </c>
      <c r="AV403" s="79"/>
      <c r="AW403" s="79"/>
      <c r="AX403" s="79"/>
      <c r="AY403" s="171">
        <f>AY401</f>
        <v>0</v>
      </c>
      <c r="AZ403" s="171">
        <f t="shared" ref="AZ403:BJ403" si="2083">AZ401</f>
        <v>0</v>
      </c>
      <c r="BA403" s="171">
        <f t="shared" si="2083"/>
        <v>0</v>
      </c>
      <c r="BB403" s="171">
        <f t="shared" si="2083"/>
        <v>0</v>
      </c>
      <c r="BC403" s="171">
        <f t="shared" si="2083"/>
        <v>0</v>
      </c>
      <c r="BD403" s="171">
        <f t="shared" si="2083"/>
        <v>0</v>
      </c>
      <c r="BE403" s="171">
        <f t="shared" si="2083"/>
        <v>0</v>
      </c>
      <c r="BF403" s="171">
        <f t="shared" si="2083"/>
        <v>0</v>
      </c>
      <c r="BG403" s="171">
        <f t="shared" si="2083"/>
        <v>0</v>
      </c>
      <c r="BH403" s="171">
        <f t="shared" si="2083"/>
        <v>0</v>
      </c>
      <c r="BI403" s="171">
        <f t="shared" si="2083"/>
        <v>0</v>
      </c>
      <c r="BJ403" s="171">
        <f t="shared" si="2083"/>
        <v>0</v>
      </c>
      <c r="BK403" s="79"/>
      <c r="BL403" s="79"/>
      <c r="BM403" s="79"/>
      <c r="BN403" s="171">
        <f>BN401</f>
        <v>0</v>
      </c>
      <c r="BO403" s="171">
        <f t="shared" ref="BO403:BY403" si="2084">BO401</f>
        <v>0</v>
      </c>
      <c r="BP403" s="171">
        <f t="shared" si="2084"/>
        <v>0</v>
      </c>
      <c r="BQ403" s="171">
        <f t="shared" si="2084"/>
        <v>0</v>
      </c>
      <c r="BR403" s="171">
        <f t="shared" si="2084"/>
        <v>0</v>
      </c>
      <c r="BS403" s="171">
        <f t="shared" si="2084"/>
        <v>0</v>
      </c>
      <c r="BT403" s="171">
        <f t="shared" si="2084"/>
        <v>0</v>
      </c>
      <c r="BU403" s="171">
        <f t="shared" si="2084"/>
        <v>0</v>
      </c>
      <c r="BV403" s="171">
        <f t="shared" si="2084"/>
        <v>0</v>
      </c>
      <c r="BW403" s="171">
        <f t="shared" si="2084"/>
        <v>0</v>
      </c>
      <c r="BX403" s="171">
        <f t="shared" si="2084"/>
        <v>0</v>
      </c>
      <c r="BY403" s="171">
        <f t="shared" si="2084"/>
        <v>0</v>
      </c>
      <c r="BZ403" s="79"/>
      <c r="CA403" s="79"/>
      <c r="CB403" s="79"/>
      <c r="CC403" s="171">
        <f>CC401</f>
        <v>0</v>
      </c>
      <c r="CD403" s="171">
        <f t="shared" ref="CD403:CN403" si="2085">CD401</f>
        <v>0</v>
      </c>
      <c r="CE403" s="171">
        <f t="shared" si="2085"/>
        <v>0</v>
      </c>
      <c r="CF403" s="171">
        <f t="shared" si="2085"/>
        <v>0</v>
      </c>
      <c r="CG403" s="171">
        <f t="shared" si="2085"/>
        <v>0</v>
      </c>
      <c r="CH403" s="171">
        <f t="shared" si="2085"/>
        <v>0</v>
      </c>
      <c r="CI403" s="171">
        <f t="shared" si="2085"/>
        <v>0</v>
      </c>
      <c r="CJ403" s="171">
        <f t="shared" si="2085"/>
        <v>0</v>
      </c>
      <c r="CK403" s="171">
        <f t="shared" si="2085"/>
        <v>0</v>
      </c>
      <c r="CL403" s="171">
        <f t="shared" si="2085"/>
        <v>0</v>
      </c>
      <c r="CM403" s="171">
        <f t="shared" si="2085"/>
        <v>0</v>
      </c>
      <c r="CN403" s="171">
        <f t="shared" si="2085"/>
        <v>0</v>
      </c>
      <c r="CO403" s="79"/>
      <c r="CP403" s="79"/>
      <c r="CQ403" s="79"/>
    </row>
    <row r="404" spans="1:95" s="10" customFormat="1" x14ac:dyDescent="0.35">
      <c r="C404" s="198"/>
      <c r="D404" s="198"/>
      <c r="F404" s="188"/>
      <c r="G404" s="188"/>
      <c r="H404" s="188"/>
      <c r="I404" s="188"/>
      <c r="J404" s="188"/>
      <c r="K404" s="188"/>
      <c r="L404" s="188"/>
      <c r="M404" s="188"/>
      <c r="N404" s="188"/>
      <c r="O404" s="188"/>
      <c r="P404" s="188"/>
      <c r="Q404" s="188"/>
      <c r="R404" s="188"/>
      <c r="S404" s="188"/>
      <c r="T404" s="188"/>
      <c r="U404" s="188"/>
      <c r="V404" s="188"/>
      <c r="W404" s="188"/>
      <c r="X404" s="188"/>
      <c r="Y404" s="188"/>
      <c r="Z404" s="188"/>
      <c r="AA404" s="188"/>
      <c r="AB404" s="188"/>
      <c r="AC404" s="188"/>
      <c r="AD404" s="188"/>
      <c r="AE404" s="188"/>
      <c r="AF404" s="188"/>
      <c r="AG404" s="198"/>
      <c r="AH404" s="198"/>
      <c r="AI404" s="198"/>
      <c r="AJ404" s="188"/>
      <c r="AK404" s="188"/>
      <c r="AL404" s="188"/>
      <c r="AM404" s="188"/>
      <c r="AN404" s="188"/>
      <c r="AO404" s="188"/>
      <c r="AP404" s="188"/>
      <c r="AQ404" s="188"/>
      <c r="AR404" s="188"/>
      <c r="AS404" s="188"/>
      <c r="AT404" s="188"/>
      <c r="AU404" s="188"/>
      <c r="AV404" s="198"/>
      <c r="AW404" s="198"/>
      <c r="AX404" s="198"/>
      <c r="AY404" s="188"/>
      <c r="AZ404" s="188"/>
      <c r="BA404" s="188"/>
      <c r="BB404" s="188"/>
      <c r="BC404" s="188"/>
      <c r="BD404" s="188"/>
      <c r="BE404" s="188"/>
      <c r="BF404" s="188"/>
      <c r="BG404" s="188"/>
      <c r="BH404" s="188"/>
      <c r="BI404" s="188"/>
      <c r="BJ404" s="188"/>
      <c r="BK404" s="198"/>
      <c r="BL404" s="198"/>
      <c r="BM404" s="198"/>
      <c r="BN404" s="188"/>
      <c r="BO404" s="188"/>
      <c r="BP404" s="188"/>
      <c r="BQ404" s="188"/>
      <c r="BR404" s="188"/>
      <c r="BS404" s="188"/>
      <c r="BT404" s="188"/>
      <c r="BU404" s="188"/>
      <c r="BV404" s="188"/>
      <c r="BW404" s="188"/>
      <c r="BX404" s="188"/>
      <c r="BY404" s="188"/>
      <c r="BZ404" s="198"/>
      <c r="CA404" s="198"/>
      <c r="CB404" s="198"/>
      <c r="CC404" s="188"/>
      <c r="CD404" s="188"/>
      <c r="CE404" s="188"/>
      <c r="CF404" s="188"/>
      <c r="CG404" s="188"/>
      <c r="CH404" s="188"/>
      <c r="CI404" s="188"/>
      <c r="CJ404" s="188"/>
      <c r="CK404" s="188"/>
      <c r="CL404" s="188"/>
      <c r="CM404" s="188"/>
      <c r="CN404" s="188"/>
      <c r="CO404" s="198"/>
      <c r="CP404" s="198"/>
      <c r="CQ404" s="198"/>
    </row>
    <row r="405" spans="1:95" s="10" customFormat="1" x14ac:dyDescent="0.35">
      <c r="A405" s="18" t="s">
        <v>78</v>
      </c>
      <c r="B405" s="18"/>
      <c r="C405" s="197">
        <f>C403-C401</f>
        <v>0</v>
      </c>
      <c r="D405" s="197">
        <f>D403-D401</f>
        <v>0</v>
      </c>
      <c r="F405" s="189">
        <f t="shared" ref="F405:Q405" si="2086">F403-F401</f>
        <v>0</v>
      </c>
      <c r="G405" s="189">
        <f t="shared" si="2086"/>
        <v>0</v>
      </c>
      <c r="H405" s="189">
        <f t="shared" si="2086"/>
        <v>0</v>
      </c>
      <c r="I405" s="189">
        <f t="shared" si="2086"/>
        <v>0</v>
      </c>
      <c r="J405" s="189">
        <f t="shared" si="2086"/>
        <v>0</v>
      </c>
      <c r="K405" s="189">
        <f t="shared" si="2086"/>
        <v>0</v>
      </c>
      <c r="L405" s="189">
        <f t="shared" si="2086"/>
        <v>0</v>
      </c>
      <c r="M405" s="189">
        <f t="shared" si="2086"/>
        <v>0</v>
      </c>
      <c r="N405" s="189">
        <f t="shared" si="2086"/>
        <v>0</v>
      </c>
      <c r="O405" s="189">
        <f t="shared" si="2086"/>
        <v>0</v>
      </c>
      <c r="P405" s="189">
        <f t="shared" si="2086"/>
        <v>0</v>
      </c>
      <c r="Q405" s="189">
        <f t="shared" si="2086"/>
        <v>0</v>
      </c>
      <c r="R405" s="188"/>
      <c r="S405" s="189"/>
      <c r="T405" s="188"/>
      <c r="U405" s="189">
        <f t="shared" ref="U405:AF405" si="2087">U403-U401</f>
        <v>0</v>
      </c>
      <c r="V405" s="189">
        <f t="shared" si="2087"/>
        <v>0</v>
      </c>
      <c r="W405" s="189">
        <f t="shared" si="2087"/>
        <v>0</v>
      </c>
      <c r="X405" s="189">
        <f t="shared" si="2087"/>
        <v>0</v>
      </c>
      <c r="Y405" s="189">
        <f t="shared" si="2087"/>
        <v>0</v>
      </c>
      <c r="Z405" s="189">
        <f t="shared" si="2087"/>
        <v>0</v>
      </c>
      <c r="AA405" s="189">
        <f t="shared" si="2087"/>
        <v>0</v>
      </c>
      <c r="AB405" s="189">
        <f t="shared" si="2087"/>
        <v>0</v>
      </c>
      <c r="AC405" s="189">
        <f t="shared" si="2087"/>
        <v>0</v>
      </c>
      <c r="AD405" s="189">
        <f t="shared" si="2087"/>
        <v>0</v>
      </c>
      <c r="AE405" s="189">
        <f t="shared" si="2087"/>
        <v>0</v>
      </c>
      <c r="AF405" s="189">
        <f t="shared" si="2087"/>
        <v>0</v>
      </c>
      <c r="AG405" s="198"/>
      <c r="AH405" s="198"/>
      <c r="AI405" s="198"/>
      <c r="AJ405" s="189">
        <f t="shared" ref="AJ405:AU405" si="2088">AJ403-AJ401</f>
        <v>0</v>
      </c>
      <c r="AK405" s="189">
        <f t="shared" si="2088"/>
        <v>0</v>
      </c>
      <c r="AL405" s="189">
        <f t="shared" si="2088"/>
        <v>0</v>
      </c>
      <c r="AM405" s="189">
        <f t="shared" si="2088"/>
        <v>0</v>
      </c>
      <c r="AN405" s="189">
        <f t="shared" si="2088"/>
        <v>0</v>
      </c>
      <c r="AO405" s="189">
        <f t="shared" si="2088"/>
        <v>0</v>
      </c>
      <c r="AP405" s="189">
        <f t="shared" si="2088"/>
        <v>0</v>
      </c>
      <c r="AQ405" s="189">
        <f t="shared" si="2088"/>
        <v>0</v>
      </c>
      <c r="AR405" s="189">
        <f t="shared" si="2088"/>
        <v>0</v>
      </c>
      <c r="AS405" s="189">
        <f t="shared" si="2088"/>
        <v>0</v>
      </c>
      <c r="AT405" s="189">
        <f t="shared" si="2088"/>
        <v>0</v>
      </c>
      <c r="AU405" s="189">
        <f t="shared" si="2088"/>
        <v>0</v>
      </c>
      <c r="AV405" s="198"/>
      <c r="AW405" s="198"/>
      <c r="AX405" s="198"/>
      <c r="AY405" s="189">
        <f t="shared" ref="AY405:BJ405" si="2089">AY403-AY401</f>
        <v>0</v>
      </c>
      <c r="AZ405" s="189">
        <f t="shared" si="2089"/>
        <v>0</v>
      </c>
      <c r="BA405" s="189">
        <f t="shared" si="2089"/>
        <v>0</v>
      </c>
      <c r="BB405" s="189">
        <f t="shared" si="2089"/>
        <v>0</v>
      </c>
      <c r="BC405" s="189">
        <f t="shared" si="2089"/>
        <v>0</v>
      </c>
      <c r="BD405" s="189">
        <f t="shared" si="2089"/>
        <v>0</v>
      </c>
      <c r="BE405" s="189">
        <f t="shared" si="2089"/>
        <v>0</v>
      </c>
      <c r="BF405" s="189">
        <f t="shared" si="2089"/>
        <v>0</v>
      </c>
      <c r="BG405" s="189">
        <f t="shared" si="2089"/>
        <v>0</v>
      </c>
      <c r="BH405" s="189">
        <f t="shared" si="2089"/>
        <v>0</v>
      </c>
      <c r="BI405" s="189">
        <f t="shared" si="2089"/>
        <v>0</v>
      </c>
      <c r="BJ405" s="189">
        <f t="shared" si="2089"/>
        <v>0</v>
      </c>
      <c r="BK405" s="198"/>
      <c r="BL405" s="198"/>
      <c r="BM405" s="198"/>
      <c r="BN405" s="189">
        <f t="shared" ref="BN405:BY405" si="2090">BN403-BN401</f>
        <v>0</v>
      </c>
      <c r="BO405" s="189">
        <f t="shared" si="2090"/>
        <v>0</v>
      </c>
      <c r="BP405" s="189">
        <f t="shared" si="2090"/>
        <v>0</v>
      </c>
      <c r="BQ405" s="189">
        <f t="shared" si="2090"/>
        <v>0</v>
      </c>
      <c r="BR405" s="189">
        <f t="shared" si="2090"/>
        <v>0</v>
      </c>
      <c r="BS405" s="189">
        <f t="shared" si="2090"/>
        <v>0</v>
      </c>
      <c r="BT405" s="189">
        <f t="shared" si="2090"/>
        <v>0</v>
      </c>
      <c r="BU405" s="189">
        <f t="shared" si="2090"/>
        <v>0</v>
      </c>
      <c r="BV405" s="189">
        <f t="shared" si="2090"/>
        <v>0</v>
      </c>
      <c r="BW405" s="189">
        <f t="shared" si="2090"/>
        <v>0</v>
      </c>
      <c r="BX405" s="189">
        <f t="shared" si="2090"/>
        <v>0</v>
      </c>
      <c r="BY405" s="189">
        <f t="shared" si="2090"/>
        <v>0</v>
      </c>
      <c r="BZ405" s="198"/>
      <c r="CA405" s="198"/>
      <c r="CB405" s="198"/>
      <c r="CC405" s="189">
        <f t="shared" ref="CC405:CN405" si="2091">CC403-CC401</f>
        <v>0</v>
      </c>
      <c r="CD405" s="189">
        <f t="shared" si="2091"/>
        <v>0</v>
      </c>
      <c r="CE405" s="189">
        <f t="shared" si="2091"/>
        <v>0</v>
      </c>
      <c r="CF405" s="189">
        <f t="shared" si="2091"/>
        <v>0</v>
      </c>
      <c r="CG405" s="189">
        <f t="shared" si="2091"/>
        <v>0</v>
      </c>
      <c r="CH405" s="189">
        <f t="shared" si="2091"/>
        <v>0</v>
      </c>
      <c r="CI405" s="189">
        <f t="shared" si="2091"/>
        <v>0</v>
      </c>
      <c r="CJ405" s="189">
        <f t="shared" si="2091"/>
        <v>0</v>
      </c>
      <c r="CK405" s="189">
        <f t="shared" si="2091"/>
        <v>0</v>
      </c>
      <c r="CL405" s="189">
        <f t="shared" si="2091"/>
        <v>0</v>
      </c>
      <c r="CM405" s="189">
        <f t="shared" si="2091"/>
        <v>0</v>
      </c>
      <c r="CN405" s="189">
        <f t="shared" si="2091"/>
        <v>0</v>
      </c>
      <c r="CO405" s="198"/>
      <c r="CP405" s="198"/>
      <c r="CQ405" s="198"/>
    </row>
    <row r="406" spans="1:95" s="10" customFormat="1" x14ac:dyDescent="0.35">
      <c r="C406" s="97"/>
      <c r="D406" s="97"/>
      <c r="F406" s="173"/>
      <c r="G406" s="173"/>
      <c r="H406" s="173"/>
      <c r="I406" s="173"/>
      <c r="J406" s="173"/>
      <c r="K406" s="173"/>
      <c r="L406" s="173"/>
      <c r="M406" s="173"/>
      <c r="N406" s="173"/>
      <c r="O406" s="173"/>
      <c r="P406" s="173"/>
      <c r="Q406" s="173"/>
      <c r="R406" s="188"/>
      <c r="S406" s="173"/>
      <c r="T406" s="188"/>
      <c r="U406" s="173"/>
      <c r="V406" s="173"/>
      <c r="W406" s="173"/>
      <c r="X406" s="173"/>
      <c r="Y406" s="173"/>
      <c r="Z406" s="173"/>
      <c r="AA406" s="173"/>
      <c r="AB406" s="173"/>
      <c r="AC406" s="173"/>
      <c r="AD406" s="173"/>
      <c r="AE406" s="173"/>
      <c r="AF406" s="173"/>
      <c r="AG406" s="198"/>
      <c r="AH406" s="198"/>
      <c r="AI406" s="198"/>
      <c r="AJ406" s="173"/>
      <c r="AK406" s="173"/>
      <c r="AL406" s="173"/>
      <c r="AM406" s="173"/>
      <c r="AN406" s="173"/>
      <c r="AO406" s="173"/>
      <c r="AP406" s="173"/>
      <c r="AQ406" s="173"/>
      <c r="AR406" s="173"/>
      <c r="AS406" s="173"/>
      <c r="AT406" s="173"/>
      <c r="AU406" s="173"/>
      <c r="AV406" s="198"/>
      <c r="AW406" s="198"/>
      <c r="AX406" s="198"/>
      <c r="AY406" s="173"/>
      <c r="AZ406" s="173"/>
      <c r="BA406" s="173"/>
      <c r="BB406" s="173"/>
      <c r="BC406" s="173"/>
      <c r="BD406" s="173"/>
      <c r="BE406" s="173"/>
      <c r="BF406" s="173"/>
      <c r="BG406" s="173"/>
      <c r="BH406" s="173"/>
      <c r="BI406" s="173"/>
      <c r="BJ406" s="173"/>
      <c r="BK406" s="198"/>
      <c r="BL406" s="198"/>
      <c r="BM406" s="198"/>
      <c r="BN406" s="173"/>
      <c r="BO406" s="173"/>
      <c r="BP406" s="173"/>
      <c r="BQ406" s="173"/>
      <c r="BR406" s="173"/>
      <c r="BS406" s="173"/>
      <c r="BT406" s="173"/>
      <c r="BU406" s="173"/>
      <c r="BV406" s="173"/>
      <c r="BW406" s="173"/>
      <c r="BX406" s="173"/>
      <c r="BY406" s="173"/>
      <c r="BZ406" s="198"/>
      <c r="CA406" s="198"/>
      <c r="CB406" s="198"/>
      <c r="CC406" s="173"/>
      <c r="CD406" s="173"/>
      <c r="CE406" s="173"/>
      <c r="CF406" s="173"/>
      <c r="CG406" s="173"/>
      <c r="CH406" s="173"/>
      <c r="CI406" s="173"/>
      <c r="CJ406" s="173"/>
      <c r="CK406" s="173"/>
      <c r="CL406" s="173"/>
      <c r="CM406" s="173"/>
      <c r="CN406" s="173"/>
      <c r="CO406" s="198"/>
      <c r="CP406" s="198"/>
      <c r="CQ406" s="198"/>
    </row>
    <row r="407" spans="1:95" s="10" customFormat="1" x14ac:dyDescent="0.35">
      <c r="C407" s="97"/>
      <c r="D407" s="97"/>
      <c r="F407" s="188"/>
      <c r="G407" s="188"/>
      <c r="H407" s="188"/>
      <c r="I407" s="188"/>
      <c r="J407" s="188"/>
      <c r="K407" s="188"/>
      <c r="L407" s="188"/>
      <c r="M407" s="188"/>
      <c r="N407" s="188"/>
      <c r="O407" s="188"/>
      <c r="P407" s="188"/>
      <c r="Q407" s="188"/>
      <c r="R407" s="188"/>
      <c r="S407" s="188"/>
      <c r="T407" s="188"/>
      <c r="U407" s="188"/>
      <c r="V407" s="188"/>
      <c r="W407" s="188"/>
      <c r="X407" s="188"/>
      <c r="Y407" s="188"/>
      <c r="Z407" s="188"/>
      <c r="AA407" s="188"/>
      <c r="AB407" s="188"/>
      <c r="AC407" s="188"/>
      <c r="AD407" s="188"/>
      <c r="AE407" s="188"/>
      <c r="AF407" s="188"/>
      <c r="AG407" s="198"/>
      <c r="AH407" s="198"/>
      <c r="AI407" s="198"/>
      <c r="AJ407" s="188"/>
      <c r="AK407" s="188"/>
      <c r="AL407" s="188"/>
      <c r="AM407" s="188"/>
      <c r="AN407" s="188"/>
      <c r="AO407" s="188"/>
      <c r="AP407" s="188"/>
      <c r="AQ407" s="188"/>
      <c r="AR407" s="188"/>
      <c r="AS407" s="188"/>
      <c r="AT407" s="188"/>
      <c r="AU407" s="188"/>
      <c r="AV407" s="198"/>
      <c r="AW407" s="198"/>
      <c r="AX407" s="198"/>
      <c r="AY407" s="188"/>
      <c r="AZ407" s="188"/>
      <c r="BA407" s="188"/>
      <c r="BB407" s="188"/>
      <c r="BC407" s="188"/>
      <c r="BD407" s="188"/>
      <c r="BE407" s="188"/>
      <c r="BF407" s="188"/>
      <c r="BG407" s="188"/>
      <c r="BH407" s="188"/>
      <c r="BI407" s="188"/>
      <c r="BJ407" s="188"/>
      <c r="BK407" s="198"/>
      <c r="BL407" s="198"/>
      <c r="BM407" s="198"/>
      <c r="BN407" s="188"/>
      <c r="BO407" s="188"/>
      <c r="BP407" s="188"/>
      <c r="BQ407" s="188"/>
      <c r="BR407" s="188"/>
      <c r="BS407" s="188"/>
      <c r="BT407" s="188"/>
      <c r="BU407" s="188"/>
      <c r="BV407" s="188"/>
      <c r="BW407" s="188"/>
      <c r="BX407" s="188"/>
      <c r="BY407" s="188"/>
      <c r="BZ407" s="198"/>
      <c r="CA407" s="198"/>
      <c r="CB407" s="198"/>
      <c r="CC407" s="188"/>
      <c r="CD407" s="188"/>
      <c r="CE407" s="188"/>
      <c r="CF407" s="188"/>
      <c r="CG407" s="188"/>
      <c r="CH407" s="188"/>
      <c r="CI407" s="188"/>
      <c r="CJ407" s="188"/>
      <c r="CK407" s="188"/>
      <c r="CL407" s="188"/>
      <c r="CM407" s="188"/>
      <c r="CN407" s="188"/>
      <c r="CO407" s="198"/>
      <c r="CP407" s="198"/>
      <c r="CQ407" s="198"/>
    </row>
    <row r="408" spans="1:95" s="8" customFormat="1" x14ac:dyDescent="0.35">
      <c r="A408" s="13" t="s">
        <v>315</v>
      </c>
      <c r="B408" s="13"/>
      <c r="C408" s="220"/>
      <c r="D408" s="220"/>
      <c r="E408" s="13"/>
      <c r="F408" s="161"/>
      <c r="G408" s="161"/>
      <c r="H408" s="161"/>
      <c r="I408" s="161"/>
      <c r="J408" s="161"/>
      <c r="K408" s="161"/>
      <c r="L408" s="161"/>
      <c r="M408" s="161"/>
      <c r="N408" s="161"/>
      <c r="O408" s="161"/>
      <c r="P408" s="161"/>
      <c r="Q408" s="161"/>
      <c r="R408" s="161"/>
      <c r="S408" s="161"/>
      <c r="T408" s="161"/>
      <c r="U408" s="161"/>
      <c r="V408" s="161"/>
      <c r="W408" s="161"/>
      <c r="X408" s="161"/>
      <c r="Y408" s="161"/>
      <c r="Z408" s="161"/>
      <c r="AA408" s="161"/>
      <c r="AB408" s="161"/>
      <c r="AC408" s="161"/>
      <c r="AD408" s="161"/>
      <c r="AE408" s="161"/>
      <c r="AF408" s="161"/>
      <c r="AG408" s="17"/>
      <c r="AH408" s="17"/>
      <c r="AI408" s="17"/>
      <c r="AJ408" s="161"/>
      <c r="AK408" s="161"/>
      <c r="AL408" s="161"/>
      <c r="AM408" s="161"/>
      <c r="AN408" s="161"/>
      <c r="AO408" s="161"/>
      <c r="AP408" s="161"/>
      <c r="AQ408" s="161"/>
      <c r="AR408" s="161"/>
      <c r="AS408" s="161"/>
      <c r="AT408" s="161"/>
      <c r="AU408" s="161"/>
      <c r="AV408" s="17"/>
      <c r="AW408" s="17"/>
      <c r="AX408" s="17"/>
      <c r="AY408" s="161"/>
      <c r="AZ408" s="161"/>
      <c r="BA408" s="161"/>
      <c r="BB408" s="161"/>
      <c r="BC408" s="161"/>
      <c r="BD408" s="161"/>
      <c r="BE408" s="161"/>
      <c r="BF408" s="161"/>
      <c r="BG408" s="161"/>
      <c r="BH408" s="161"/>
      <c r="BI408" s="161"/>
      <c r="BJ408" s="161"/>
      <c r="BK408" s="17"/>
      <c r="BL408" s="17"/>
      <c r="BM408" s="17"/>
      <c r="BN408" s="161"/>
      <c r="BO408" s="161"/>
      <c r="BP408" s="161"/>
      <c r="BQ408" s="161"/>
      <c r="BR408" s="161"/>
      <c r="BS408" s="161"/>
      <c r="BT408" s="161"/>
      <c r="BU408" s="161"/>
      <c r="BV408" s="161"/>
      <c r="BW408" s="161"/>
      <c r="BX408" s="161"/>
      <c r="BY408" s="161"/>
      <c r="BZ408" s="17"/>
      <c r="CA408" s="17"/>
      <c r="CB408" s="17"/>
      <c r="CC408" s="161"/>
      <c r="CD408" s="161"/>
      <c r="CE408" s="161"/>
      <c r="CF408" s="161"/>
      <c r="CG408" s="161"/>
      <c r="CH408" s="161"/>
      <c r="CI408" s="161"/>
      <c r="CJ408" s="161"/>
      <c r="CK408" s="161"/>
      <c r="CL408" s="161"/>
      <c r="CM408" s="161"/>
      <c r="CN408" s="161"/>
      <c r="CO408" s="17"/>
      <c r="CP408" s="17"/>
      <c r="CQ408" s="17"/>
    </row>
    <row r="409" spans="1:95" s="8" customFormat="1" x14ac:dyDescent="0.35">
      <c r="C409" s="17"/>
      <c r="D409" s="17"/>
      <c r="F409" s="161"/>
      <c r="G409" s="161"/>
      <c r="H409" s="161"/>
      <c r="I409" s="161"/>
      <c r="J409" s="161"/>
      <c r="K409" s="161"/>
      <c r="L409" s="161"/>
      <c r="M409" s="161"/>
      <c r="N409" s="161"/>
      <c r="O409" s="161"/>
      <c r="P409" s="161"/>
      <c r="Q409" s="161"/>
      <c r="R409" s="161"/>
      <c r="S409" s="161"/>
      <c r="T409" s="161"/>
      <c r="U409" s="161"/>
      <c r="V409" s="161"/>
      <c r="W409" s="161"/>
      <c r="X409" s="161"/>
      <c r="Y409" s="161"/>
      <c r="Z409" s="161"/>
      <c r="AA409" s="161"/>
      <c r="AB409" s="161"/>
      <c r="AC409" s="161"/>
      <c r="AD409" s="161"/>
      <c r="AE409" s="161"/>
      <c r="AF409" s="161"/>
      <c r="AG409" s="17"/>
      <c r="AH409" s="17"/>
      <c r="AI409" s="17"/>
      <c r="AJ409" s="161"/>
      <c r="AK409" s="161"/>
      <c r="AL409" s="161"/>
      <c r="AM409" s="161"/>
      <c r="AN409" s="161"/>
      <c r="AO409" s="161"/>
      <c r="AP409" s="161"/>
      <c r="AQ409" s="161"/>
      <c r="AR409" s="161"/>
      <c r="AS409" s="161"/>
      <c r="AT409" s="161"/>
      <c r="AU409" s="161"/>
      <c r="AV409" s="17"/>
      <c r="AW409" s="17"/>
      <c r="AX409" s="17"/>
      <c r="AY409" s="161"/>
      <c r="AZ409" s="161"/>
      <c r="BA409" s="161"/>
      <c r="BB409" s="161"/>
      <c r="BC409" s="161"/>
      <c r="BD409" s="161"/>
      <c r="BE409" s="161"/>
      <c r="BF409" s="161"/>
      <c r="BG409" s="161"/>
      <c r="BH409" s="161"/>
      <c r="BI409" s="161"/>
      <c r="BJ409" s="161"/>
      <c r="BK409" s="17"/>
      <c r="BL409" s="17"/>
      <c r="BM409" s="17"/>
      <c r="BN409" s="161"/>
      <c r="BO409" s="161"/>
      <c r="BP409" s="161"/>
      <c r="BQ409" s="161"/>
      <c r="BR409" s="161"/>
      <c r="BS409" s="161"/>
      <c r="BT409" s="161"/>
      <c r="BU409" s="161"/>
      <c r="BV409" s="161"/>
      <c r="BW409" s="161"/>
      <c r="BX409" s="161"/>
      <c r="BY409" s="161"/>
      <c r="BZ409" s="17"/>
      <c r="CA409" s="17"/>
      <c r="CB409" s="17"/>
      <c r="CC409" s="161"/>
      <c r="CD409" s="161"/>
      <c r="CE409" s="161"/>
      <c r="CF409" s="161"/>
      <c r="CG409" s="161"/>
      <c r="CH409" s="161"/>
      <c r="CI409" s="161"/>
      <c r="CJ409" s="161"/>
      <c r="CK409" s="161"/>
      <c r="CL409" s="161"/>
      <c r="CM409" s="161"/>
      <c r="CN409" s="161"/>
      <c r="CO409" s="17"/>
      <c r="CP409" s="17"/>
      <c r="CQ409" s="17"/>
    </row>
    <row r="410" spans="1:95" s="12" customFormat="1" x14ac:dyDescent="0.35">
      <c r="A410" s="12" t="s">
        <v>316</v>
      </c>
      <c r="C410" s="17">
        <v>12000</v>
      </c>
      <c r="D410" s="17">
        <v>90000</v>
      </c>
      <c r="F410" s="174">
        <v>0</v>
      </c>
      <c r="G410" s="174">
        <v>0</v>
      </c>
      <c r="H410" s="174">
        <v>0</v>
      </c>
      <c r="I410" s="174">
        <v>0</v>
      </c>
      <c r="J410" s="174">
        <v>0</v>
      </c>
      <c r="K410" s="174">
        <v>0</v>
      </c>
      <c r="L410" s="174">
        <v>0</v>
      </c>
      <c r="M410" s="174">
        <v>0</v>
      </c>
      <c r="N410" s="174">
        <v>0</v>
      </c>
      <c r="O410" s="174">
        <v>0</v>
      </c>
      <c r="P410" s="174">
        <v>0</v>
      </c>
      <c r="Q410" s="174">
        <v>0</v>
      </c>
      <c r="R410" s="187"/>
      <c r="S410" s="174"/>
      <c r="T410" s="187"/>
      <c r="U410" s="174">
        <v>0</v>
      </c>
      <c r="V410" s="174">
        <v>0</v>
      </c>
      <c r="W410" s="174">
        <v>0</v>
      </c>
      <c r="X410" s="174">
        <v>0</v>
      </c>
      <c r="Y410" s="174">
        <v>0</v>
      </c>
      <c r="Z410" s="174">
        <v>0</v>
      </c>
      <c r="AA410" s="174">
        <v>0</v>
      </c>
      <c r="AB410" s="174">
        <v>0</v>
      </c>
      <c r="AC410" s="174">
        <v>0</v>
      </c>
      <c r="AD410" s="174">
        <v>0</v>
      </c>
      <c r="AE410" s="174">
        <v>0</v>
      </c>
      <c r="AF410" s="174">
        <v>0</v>
      </c>
      <c r="AG410" s="210"/>
      <c r="AH410" s="210"/>
      <c r="AI410" s="210"/>
      <c r="AJ410" s="174">
        <v>0</v>
      </c>
      <c r="AK410" s="174">
        <v>0</v>
      </c>
      <c r="AL410" s="174">
        <v>0</v>
      </c>
      <c r="AM410" s="174">
        <v>0</v>
      </c>
      <c r="AN410" s="174">
        <v>0</v>
      </c>
      <c r="AO410" s="174">
        <v>0</v>
      </c>
      <c r="AP410" s="174">
        <v>0</v>
      </c>
      <c r="AQ410" s="174">
        <v>0</v>
      </c>
      <c r="AR410" s="174">
        <v>0</v>
      </c>
      <c r="AS410" s="174">
        <v>0</v>
      </c>
      <c r="AT410" s="174">
        <v>0</v>
      </c>
      <c r="AU410" s="174">
        <v>0</v>
      </c>
      <c r="AV410" s="210"/>
      <c r="AW410" s="210"/>
      <c r="AX410" s="210"/>
      <c r="AY410" s="174">
        <v>0</v>
      </c>
      <c r="AZ410" s="174">
        <v>0</v>
      </c>
      <c r="BA410" s="174">
        <v>0</v>
      </c>
      <c r="BB410" s="174">
        <v>0</v>
      </c>
      <c r="BC410" s="174">
        <v>0</v>
      </c>
      <c r="BD410" s="174">
        <v>0</v>
      </c>
      <c r="BE410" s="174">
        <v>0</v>
      </c>
      <c r="BF410" s="174">
        <v>0</v>
      </c>
      <c r="BG410" s="174">
        <v>0</v>
      </c>
      <c r="BH410" s="174">
        <v>0</v>
      </c>
      <c r="BI410" s="174">
        <v>0</v>
      </c>
      <c r="BJ410" s="174">
        <v>0</v>
      </c>
      <c r="BK410" s="210"/>
      <c r="BL410" s="210"/>
      <c r="BM410" s="210"/>
      <c r="BN410" s="174">
        <v>0</v>
      </c>
      <c r="BO410" s="174">
        <v>0</v>
      </c>
      <c r="BP410" s="174">
        <v>0</v>
      </c>
      <c r="BQ410" s="174">
        <v>0</v>
      </c>
      <c r="BR410" s="174">
        <v>0</v>
      </c>
      <c r="BS410" s="174">
        <v>0</v>
      </c>
      <c r="BT410" s="174">
        <v>0</v>
      </c>
      <c r="BU410" s="174">
        <v>0</v>
      </c>
      <c r="BV410" s="174">
        <v>0</v>
      </c>
      <c r="BW410" s="174">
        <v>0</v>
      </c>
      <c r="BX410" s="174">
        <v>0</v>
      </c>
      <c r="BY410" s="174">
        <v>0</v>
      </c>
      <c r="BZ410" s="210"/>
      <c r="CA410" s="210"/>
      <c r="CB410" s="210"/>
      <c r="CC410" s="174">
        <v>0</v>
      </c>
      <c r="CD410" s="174">
        <v>0</v>
      </c>
      <c r="CE410" s="174">
        <v>0</v>
      </c>
      <c r="CF410" s="174">
        <v>0</v>
      </c>
      <c r="CG410" s="174">
        <v>0</v>
      </c>
      <c r="CH410" s="174">
        <v>0</v>
      </c>
      <c r="CI410" s="174">
        <v>0</v>
      </c>
      <c r="CJ410" s="174">
        <v>0</v>
      </c>
      <c r="CK410" s="174">
        <v>0</v>
      </c>
      <c r="CL410" s="174">
        <v>0</v>
      </c>
      <c r="CM410" s="174">
        <v>0</v>
      </c>
      <c r="CN410" s="174">
        <v>0</v>
      </c>
      <c r="CO410" s="210"/>
      <c r="CP410" s="210"/>
      <c r="CQ410" s="210"/>
    </row>
    <row r="411" spans="1:95" s="8" customFormat="1" x14ac:dyDescent="0.35">
      <c r="C411" s="17"/>
      <c r="D411" s="17"/>
      <c r="F411" s="161"/>
      <c r="G411" s="161"/>
      <c r="H411" s="161"/>
      <c r="I411" s="161"/>
      <c r="J411" s="161"/>
      <c r="K411" s="161"/>
      <c r="L411" s="161"/>
      <c r="M411" s="161"/>
      <c r="N411" s="161"/>
      <c r="O411" s="161"/>
      <c r="P411" s="161"/>
      <c r="Q411" s="161"/>
      <c r="R411" s="161"/>
      <c r="S411" s="161"/>
      <c r="T411" s="161"/>
      <c r="U411" s="161"/>
      <c r="V411" s="161"/>
      <c r="W411" s="161"/>
      <c r="X411" s="161"/>
      <c r="Y411" s="161"/>
      <c r="Z411" s="161"/>
      <c r="AA411" s="161"/>
      <c r="AB411" s="161"/>
      <c r="AC411" s="161"/>
      <c r="AD411" s="161"/>
      <c r="AE411" s="161"/>
      <c r="AF411" s="161"/>
      <c r="AG411" s="17"/>
      <c r="AH411" s="17"/>
      <c r="AI411" s="17"/>
      <c r="AJ411" s="161"/>
      <c r="AK411" s="161"/>
      <c r="AL411" s="161"/>
      <c r="AM411" s="161"/>
      <c r="AN411" s="161"/>
      <c r="AO411" s="161"/>
      <c r="AP411" s="161"/>
      <c r="AQ411" s="161"/>
      <c r="AR411" s="161"/>
      <c r="AS411" s="161"/>
      <c r="AT411" s="161"/>
      <c r="AU411" s="161"/>
      <c r="AV411" s="17"/>
      <c r="AW411" s="17"/>
      <c r="AX411" s="17"/>
      <c r="AY411" s="161"/>
      <c r="AZ411" s="161"/>
      <c r="BA411" s="161"/>
      <c r="BB411" s="161"/>
      <c r="BC411" s="161"/>
      <c r="BD411" s="161"/>
      <c r="BE411" s="161"/>
      <c r="BF411" s="161"/>
      <c r="BG411" s="161"/>
      <c r="BH411" s="161"/>
      <c r="BI411" s="161"/>
      <c r="BJ411" s="161"/>
      <c r="BK411" s="17"/>
      <c r="BL411" s="17"/>
      <c r="BM411" s="17"/>
      <c r="BN411" s="161"/>
      <c r="BO411" s="161"/>
      <c r="BP411" s="161"/>
      <c r="BQ411" s="161"/>
      <c r="BR411" s="161"/>
      <c r="BS411" s="161"/>
      <c r="BT411" s="161"/>
      <c r="BU411" s="161"/>
      <c r="BV411" s="161"/>
      <c r="BW411" s="161"/>
      <c r="BX411" s="161"/>
      <c r="BY411" s="161"/>
      <c r="BZ411" s="17"/>
      <c r="CA411" s="17"/>
      <c r="CB411" s="17"/>
      <c r="CC411" s="161"/>
      <c r="CD411" s="161"/>
      <c r="CE411" s="161"/>
      <c r="CF411" s="161"/>
      <c r="CG411" s="161"/>
      <c r="CH411" s="161"/>
      <c r="CI411" s="161"/>
      <c r="CJ411" s="161"/>
      <c r="CK411" s="161"/>
      <c r="CL411" s="161"/>
      <c r="CM411" s="161"/>
      <c r="CN411" s="161"/>
      <c r="CO411" s="17"/>
      <c r="CP411" s="17"/>
      <c r="CQ411" s="17"/>
    </row>
    <row r="412" spans="1:95" s="15" customFormat="1" thickBot="1" x14ac:dyDescent="0.35">
      <c r="A412" s="15" t="str">
        <f>A408</f>
        <v>Product Claims &amp; Inventory Write downs</v>
      </c>
      <c r="C412" s="79">
        <f>C410</f>
        <v>12000</v>
      </c>
      <c r="D412" s="79">
        <f>D410</f>
        <v>90000</v>
      </c>
      <c r="F412" s="171">
        <f>F410</f>
        <v>0</v>
      </c>
      <c r="G412" s="171">
        <f t="shared" ref="G412:Q412" si="2092">G410</f>
        <v>0</v>
      </c>
      <c r="H412" s="171">
        <f t="shared" si="2092"/>
        <v>0</v>
      </c>
      <c r="I412" s="171">
        <f t="shared" si="2092"/>
        <v>0</v>
      </c>
      <c r="J412" s="171">
        <f t="shared" si="2092"/>
        <v>0</v>
      </c>
      <c r="K412" s="171">
        <f t="shared" si="2092"/>
        <v>0</v>
      </c>
      <c r="L412" s="171">
        <f t="shared" si="2092"/>
        <v>0</v>
      </c>
      <c r="M412" s="171">
        <f t="shared" si="2092"/>
        <v>0</v>
      </c>
      <c r="N412" s="171">
        <f t="shared" si="2092"/>
        <v>0</v>
      </c>
      <c r="O412" s="171">
        <f t="shared" si="2092"/>
        <v>0</v>
      </c>
      <c r="P412" s="171">
        <f t="shared" si="2092"/>
        <v>0</v>
      </c>
      <c r="Q412" s="171">
        <f t="shared" si="2092"/>
        <v>0</v>
      </c>
      <c r="R412" s="171"/>
      <c r="S412" s="171">
        <f>SUM(F412:Q412)</f>
        <v>0</v>
      </c>
      <c r="T412" s="171"/>
      <c r="U412" s="171">
        <f>U410</f>
        <v>0</v>
      </c>
      <c r="V412" s="171">
        <f t="shared" ref="V412:AF412" si="2093">V410</f>
        <v>0</v>
      </c>
      <c r="W412" s="171">
        <f t="shared" si="2093"/>
        <v>0</v>
      </c>
      <c r="X412" s="171">
        <f t="shared" si="2093"/>
        <v>0</v>
      </c>
      <c r="Y412" s="171">
        <f t="shared" si="2093"/>
        <v>0</v>
      </c>
      <c r="Z412" s="171">
        <f t="shared" si="2093"/>
        <v>0</v>
      </c>
      <c r="AA412" s="171">
        <f t="shared" si="2093"/>
        <v>0</v>
      </c>
      <c r="AB412" s="171">
        <f t="shared" si="2093"/>
        <v>0</v>
      </c>
      <c r="AC412" s="171">
        <f t="shared" si="2093"/>
        <v>0</v>
      </c>
      <c r="AD412" s="171">
        <f t="shared" si="2093"/>
        <v>0</v>
      </c>
      <c r="AE412" s="171">
        <f t="shared" si="2093"/>
        <v>0</v>
      </c>
      <c r="AF412" s="171">
        <f t="shared" si="2093"/>
        <v>0</v>
      </c>
      <c r="AG412" s="79"/>
      <c r="AH412" s="79"/>
      <c r="AI412" s="79"/>
      <c r="AJ412" s="171">
        <f>AJ410</f>
        <v>0</v>
      </c>
      <c r="AK412" s="171">
        <f t="shared" ref="AK412:AU412" si="2094">AK410</f>
        <v>0</v>
      </c>
      <c r="AL412" s="171">
        <f t="shared" si="2094"/>
        <v>0</v>
      </c>
      <c r="AM412" s="171">
        <f t="shared" si="2094"/>
        <v>0</v>
      </c>
      <c r="AN412" s="171">
        <f t="shared" si="2094"/>
        <v>0</v>
      </c>
      <c r="AO412" s="171">
        <f t="shared" si="2094"/>
        <v>0</v>
      </c>
      <c r="AP412" s="171">
        <f t="shared" si="2094"/>
        <v>0</v>
      </c>
      <c r="AQ412" s="171">
        <f t="shared" si="2094"/>
        <v>0</v>
      </c>
      <c r="AR412" s="171">
        <f t="shared" si="2094"/>
        <v>0</v>
      </c>
      <c r="AS412" s="171">
        <f t="shared" si="2094"/>
        <v>0</v>
      </c>
      <c r="AT412" s="171">
        <f t="shared" si="2094"/>
        <v>0</v>
      </c>
      <c r="AU412" s="171">
        <f t="shared" si="2094"/>
        <v>0</v>
      </c>
      <c r="AV412" s="79"/>
      <c r="AW412" s="79"/>
      <c r="AX412" s="79"/>
      <c r="AY412" s="171">
        <f>AY410</f>
        <v>0</v>
      </c>
      <c r="AZ412" s="171">
        <f t="shared" ref="AZ412:BJ412" si="2095">AZ410</f>
        <v>0</v>
      </c>
      <c r="BA412" s="171">
        <f t="shared" si="2095"/>
        <v>0</v>
      </c>
      <c r="BB412" s="171">
        <f t="shared" si="2095"/>
        <v>0</v>
      </c>
      <c r="BC412" s="171">
        <f t="shared" si="2095"/>
        <v>0</v>
      </c>
      <c r="BD412" s="171">
        <f t="shared" si="2095"/>
        <v>0</v>
      </c>
      <c r="BE412" s="171">
        <f t="shared" si="2095"/>
        <v>0</v>
      </c>
      <c r="BF412" s="171">
        <f t="shared" si="2095"/>
        <v>0</v>
      </c>
      <c r="BG412" s="171">
        <f t="shared" si="2095"/>
        <v>0</v>
      </c>
      <c r="BH412" s="171">
        <f t="shared" si="2095"/>
        <v>0</v>
      </c>
      <c r="BI412" s="171">
        <f t="shared" si="2095"/>
        <v>0</v>
      </c>
      <c r="BJ412" s="171">
        <f t="shared" si="2095"/>
        <v>0</v>
      </c>
      <c r="BK412" s="79"/>
      <c r="BL412" s="79"/>
      <c r="BM412" s="79"/>
      <c r="BN412" s="171">
        <f>BN410</f>
        <v>0</v>
      </c>
      <c r="BO412" s="171">
        <f t="shared" ref="BO412:BY412" si="2096">BO410</f>
        <v>0</v>
      </c>
      <c r="BP412" s="171">
        <f t="shared" si="2096"/>
        <v>0</v>
      </c>
      <c r="BQ412" s="171">
        <f t="shared" si="2096"/>
        <v>0</v>
      </c>
      <c r="BR412" s="171">
        <f t="shared" si="2096"/>
        <v>0</v>
      </c>
      <c r="BS412" s="171">
        <f t="shared" si="2096"/>
        <v>0</v>
      </c>
      <c r="BT412" s="171">
        <f t="shared" si="2096"/>
        <v>0</v>
      </c>
      <c r="BU412" s="171">
        <f t="shared" si="2096"/>
        <v>0</v>
      </c>
      <c r="BV412" s="171">
        <f t="shared" si="2096"/>
        <v>0</v>
      </c>
      <c r="BW412" s="171">
        <f t="shared" si="2096"/>
        <v>0</v>
      </c>
      <c r="BX412" s="171">
        <f t="shared" si="2096"/>
        <v>0</v>
      </c>
      <c r="BY412" s="171">
        <f t="shared" si="2096"/>
        <v>0</v>
      </c>
      <c r="BZ412" s="79"/>
      <c r="CA412" s="79"/>
      <c r="CB412" s="79"/>
      <c r="CC412" s="171">
        <f>CC410</f>
        <v>0</v>
      </c>
      <c r="CD412" s="171">
        <f t="shared" ref="CD412:CN412" si="2097">CD410</f>
        <v>0</v>
      </c>
      <c r="CE412" s="171">
        <f t="shared" si="2097"/>
        <v>0</v>
      </c>
      <c r="CF412" s="171">
        <f t="shared" si="2097"/>
        <v>0</v>
      </c>
      <c r="CG412" s="171">
        <f t="shared" si="2097"/>
        <v>0</v>
      </c>
      <c r="CH412" s="171">
        <f t="shared" si="2097"/>
        <v>0</v>
      </c>
      <c r="CI412" s="171">
        <f t="shared" si="2097"/>
        <v>0</v>
      </c>
      <c r="CJ412" s="171">
        <f t="shared" si="2097"/>
        <v>0</v>
      </c>
      <c r="CK412" s="171">
        <f t="shared" si="2097"/>
        <v>0</v>
      </c>
      <c r="CL412" s="171">
        <f t="shared" si="2097"/>
        <v>0</v>
      </c>
      <c r="CM412" s="171">
        <f t="shared" si="2097"/>
        <v>0</v>
      </c>
      <c r="CN412" s="171">
        <f t="shared" si="2097"/>
        <v>0</v>
      </c>
      <c r="CO412" s="79"/>
      <c r="CP412" s="79"/>
      <c r="CQ412" s="79"/>
    </row>
    <row r="413" spans="1:95" s="10" customFormat="1" x14ac:dyDescent="0.35">
      <c r="C413" s="198"/>
      <c r="D413" s="198"/>
      <c r="F413" s="188"/>
      <c r="G413" s="188"/>
      <c r="H413" s="188"/>
      <c r="I413" s="188"/>
      <c r="J413" s="188"/>
      <c r="K413" s="188"/>
      <c r="L413" s="188"/>
      <c r="M413" s="188"/>
      <c r="N413" s="188"/>
      <c r="O413" s="188"/>
      <c r="P413" s="188"/>
      <c r="Q413" s="188"/>
      <c r="R413" s="188"/>
      <c r="S413" s="188"/>
      <c r="T413" s="188"/>
      <c r="U413" s="188"/>
      <c r="V413" s="188"/>
      <c r="W413" s="188"/>
      <c r="X413" s="188"/>
      <c r="Y413" s="188"/>
      <c r="Z413" s="188"/>
      <c r="AA413" s="188"/>
      <c r="AB413" s="188"/>
      <c r="AC413" s="188"/>
      <c r="AD413" s="188"/>
      <c r="AE413" s="188"/>
      <c r="AF413" s="188"/>
      <c r="AG413" s="198"/>
      <c r="AH413" s="198"/>
      <c r="AI413" s="198"/>
      <c r="AJ413" s="188"/>
      <c r="AK413" s="188"/>
      <c r="AL413" s="188"/>
      <c r="AM413" s="188"/>
      <c r="AN413" s="188"/>
      <c r="AO413" s="188"/>
      <c r="AP413" s="188"/>
      <c r="AQ413" s="188"/>
      <c r="AR413" s="188"/>
      <c r="AS413" s="188"/>
      <c r="AT413" s="188"/>
      <c r="AU413" s="188"/>
      <c r="AV413" s="198"/>
      <c r="AW413" s="198"/>
      <c r="AX413" s="198"/>
      <c r="AY413" s="188"/>
      <c r="AZ413" s="188"/>
      <c r="BA413" s="188"/>
      <c r="BB413" s="188"/>
      <c r="BC413" s="188"/>
      <c r="BD413" s="188"/>
      <c r="BE413" s="188"/>
      <c r="BF413" s="188"/>
      <c r="BG413" s="188"/>
      <c r="BH413" s="188"/>
      <c r="BI413" s="188"/>
      <c r="BJ413" s="188"/>
      <c r="BK413" s="198"/>
      <c r="BL413" s="198"/>
      <c r="BM413" s="198"/>
      <c r="BN413" s="188"/>
      <c r="BO413" s="188"/>
      <c r="BP413" s="188"/>
      <c r="BQ413" s="188"/>
      <c r="BR413" s="188"/>
      <c r="BS413" s="188"/>
      <c r="BT413" s="188"/>
      <c r="BU413" s="188"/>
      <c r="BV413" s="188"/>
      <c r="BW413" s="188"/>
      <c r="BX413" s="188"/>
      <c r="BY413" s="188"/>
      <c r="BZ413" s="198"/>
      <c r="CA413" s="198"/>
      <c r="CB413" s="198"/>
      <c r="CC413" s="188"/>
      <c r="CD413" s="188"/>
      <c r="CE413" s="188"/>
      <c r="CF413" s="188"/>
      <c r="CG413" s="188"/>
      <c r="CH413" s="188"/>
      <c r="CI413" s="188"/>
      <c r="CJ413" s="188"/>
      <c r="CK413" s="188"/>
      <c r="CL413" s="188"/>
      <c r="CM413" s="188"/>
      <c r="CN413" s="188"/>
      <c r="CO413" s="198"/>
      <c r="CP413" s="198"/>
      <c r="CQ413" s="198"/>
    </row>
    <row r="414" spans="1:95" s="10" customFormat="1" x14ac:dyDescent="0.35">
      <c r="A414" s="18" t="s">
        <v>78</v>
      </c>
      <c r="B414" s="18"/>
      <c r="C414" s="197">
        <f>C412-C410</f>
        <v>0</v>
      </c>
      <c r="D414" s="197">
        <f>D412-D410</f>
        <v>0</v>
      </c>
      <c r="F414" s="189">
        <f t="shared" ref="F414:Q414" si="2098">F412-F410</f>
        <v>0</v>
      </c>
      <c r="G414" s="189">
        <f t="shared" si="2098"/>
        <v>0</v>
      </c>
      <c r="H414" s="189">
        <f t="shared" si="2098"/>
        <v>0</v>
      </c>
      <c r="I414" s="189">
        <f t="shared" si="2098"/>
        <v>0</v>
      </c>
      <c r="J414" s="189">
        <f t="shared" si="2098"/>
        <v>0</v>
      </c>
      <c r="K414" s="189">
        <f t="shared" si="2098"/>
        <v>0</v>
      </c>
      <c r="L414" s="189">
        <f t="shared" si="2098"/>
        <v>0</v>
      </c>
      <c r="M414" s="189">
        <f t="shared" si="2098"/>
        <v>0</v>
      </c>
      <c r="N414" s="189">
        <f t="shared" si="2098"/>
        <v>0</v>
      </c>
      <c r="O414" s="189">
        <f t="shared" si="2098"/>
        <v>0</v>
      </c>
      <c r="P414" s="189">
        <f t="shared" si="2098"/>
        <v>0</v>
      </c>
      <c r="Q414" s="189">
        <f t="shared" si="2098"/>
        <v>0</v>
      </c>
      <c r="R414" s="188"/>
      <c r="S414" s="189"/>
      <c r="T414" s="188"/>
      <c r="U414" s="189">
        <f t="shared" ref="U414:AF414" si="2099">U412-U410</f>
        <v>0</v>
      </c>
      <c r="V414" s="189">
        <f t="shared" si="2099"/>
        <v>0</v>
      </c>
      <c r="W414" s="189">
        <f t="shared" si="2099"/>
        <v>0</v>
      </c>
      <c r="X414" s="189">
        <f t="shared" si="2099"/>
        <v>0</v>
      </c>
      <c r="Y414" s="189">
        <f t="shared" si="2099"/>
        <v>0</v>
      </c>
      <c r="Z414" s="189">
        <f t="shared" si="2099"/>
        <v>0</v>
      </c>
      <c r="AA414" s="189">
        <f t="shared" si="2099"/>
        <v>0</v>
      </c>
      <c r="AB414" s="189">
        <f t="shared" si="2099"/>
        <v>0</v>
      </c>
      <c r="AC414" s="189">
        <f t="shared" si="2099"/>
        <v>0</v>
      </c>
      <c r="AD414" s="189">
        <f t="shared" si="2099"/>
        <v>0</v>
      </c>
      <c r="AE414" s="189">
        <f t="shared" si="2099"/>
        <v>0</v>
      </c>
      <c r="AF414" s="189">
        <f t="shared" si="2099"/>
        <v>0</v>
      </c>
      <c r="AG414" s="198"/>
      <c r="AH414" s="198"/>
      <c r="AI414" s="198"/>
      <c r="AJ414" s="189">
        <f t="shared" ref="AJ414:AU414" si="2100">AJ412-AJ410</f>
        <v>0</v>
      </c>
      <c r="AK414" s="189">
        <f t="shared" si="2100"/>
        <v>0</v>
      </c>
      <c r="AL414" s="189">
        <f t="shared" si="2100"/>
        <v>0</v>
      </c>
      <c r="AM414" s="189">
        <f t="shared" si="2100"/>
        <v>0</v>
      </c>
      <c r="AN414" s="189">
        <f t="shared" si="2100"/>
        <v>0</v>
      </c>
      <c r="AO414" s="189">
        <f t="shared" si="2100"/>
        <v>0</v>
      </c>
      <c r="AP414" s="189">
        <f t="shared" si="2100"/>
        <v>0</v>
      </c>
      <c r="AQ414" s="189">
        <f t="shared" si="2100"/>
        <v>0</v>
      </c>
      <c r="AR414" s="189">
        <f t="shared" si="2100"/>
        <v>0</v>
      </c>
      <c r="AS414" s="189">
        <f t="shared" si="2100"/>
        <v>0</v>
      </c>
      <c r="AT414" s="189">
        <f t="shared" si="2100"/>
        <v>0</v>
      </c>
      <c r="AU414" s="189">
        <f t="shared" si="2100"/>
        <v>0</v>
      </c>
      <c r="AV414" s="198"/>
      <c r="AW414" s="198"/>
      <c r="AX414" s="198"/>
      <c r="AY414" s="189">
        <f t="shared" ref="AY414:BJ414" si="2101">AY412-AY410</f>
        <v>0</v>
      </c>
      <c r="AZ414" s="189">
        <f t="shared" si="2101"/>
        <v>0</v>
      </c>
      <c r="BA414" s="189">
        <f t="shared" si="2101"/>
        <v>0</v>
      </c>
      <c r="BB414" s="189">
        <f t="shared" si="2101"/>
        <v>0</v>
      </c>
      <c r="BC414" s="189">
        <f t="shared" si="2101"/>
        <v>0</v>
      </c>
      <c r="BD414" s="189">
        <f t="shared" si="2101"/>
        <v>0</v>
      </c>
      <c r="BE414" s="189">
        <f t="shared" si="2101"/>
        <v>0</v>
      </c>
      <c r="BF414" s="189">
        <f t="shared" si="2101"/>
        <v>0</v>
      </c>
      <c r="BG414" s="189">
        <f t="shared" si="2101"/>
        <v>0</v>
      </c>
      <c r="BH414" s="189">
        <f t="shared" si="2101"/>
        <v>0</v>
      </c>
      <c r="BI414" s="189">
        <f t="shared" si="2101"/>
        <v>0</v>
      </c>
      <c r="BJ414" s="189">
        <f t="shared" si="2101"/>
        <v>0</v>
      </c>
      <c r="BK414" s="198"/>
      <c r="BL414" s="198"/>
      <c r="BM414" s="198"/>
      <c r="BN414" s="189">
        <f t="shared" ref="BN414:BY414" si="2102">BN412-BN410</f>
        <v>0</v>
      </c>
      <c r="BO414" s="189">
        <f t="shared" si="2102"/>
        <v>0</v>
      </c>
      <c r="BP414" s="189">
        <f t="shared" si="2102"/>
        <v>0</v>
      </c>
      <c r="BQ414" s="189">
        <f t="shared" si="2102"/>
        <v>0</v>
      </c>
      <c r="BR414" s="189">
        <f t="shared" si="2102"/>
        <v>0</v>
      </c>
      <c r="BS414" s="189">
        <f t="shared" si="2102"/>
        <v>0</v>
      </c>
      <c r="BT414" s="189">
        <f t="shared" si="2102"/>
        <v>0</v>
      </c>
      <c r="BU414" s="189">
        <f t="shared" si="2102"/>
        <v>0</v>
      </c>
      <c r="BV414" s="189">
        <f t="shared" si="2102"/>
        <v>0</v>
      </c>
      <c r="BW414" s="189">
        <f t="shared" si="2102"/>
        <v>0</v>
      </c>
      <c r="BX414" s="189">
        <f t="shared" si="2102"/>
        <v>0</v>
      </c>
      <c r="BY414" s="189">
        <f t="shared" si="2102"/>
        <v>0</v>
      </c>
      <c r="BZ414" s="198"/>
      <c r="CA414" s="198"/>
      <c r="CB414" s="198"/>
      <c r="CC414" s="189">
        <f t="shared" ref="CC414:CN414" si="2103">CC412-CC410</f>
        <v>0</v>
      </c>
      <c r="CD414" s="189">
        <f t="shared" si="2103"/>
        <v>0</v>
      </c>
      <c r="CE414" s="189">
        <f t="shared" si="2103"/>
        <v>0</v>
      </c>
      <c r="CF414" s="189">
        <f t="shared" si="2103"/>
        <v>0</v>
      </c>
      <c r="CG414" s="189">
        <f t="shared" si="2103"/>
        <v>0</v>
      </c>
      <c r="CH414" s="189">
        <f t="shared" si="2103"/>
        <v>0</v>
      </c>
      <c r="CI414" s="189">
        <f t="shared" si="2103"/>
        <v>0</v>
      </c>
      <c r="CJ414" s="189">
        <f t="shared" si="2103"/>
        <v>0</v>
      </c>
      <c r="CK414" s="189">
        <f t="shared" si="2103"/>
        <v>0</v>
      </c>
      <c r="CL414" s="189">
        <f t="shared" si="2103"/>
        <v>0</v>
      </c>
      <c r="CM414" s="189">
        <f t="shared" si="2103"/>
        <v>0</v>
      </c>
      <c r="CN414" s="189">
        <f t="shared" si="2103"/>
        <v>0</v>
      </c>
      <c r="CO414" s="198"/>
      <c r="CP414" s="198"/>
      <c r="CQ414" s="198"/>
    </row>
    <row r="415" spans="1:95" s="10" customFormat="1" x14ac:dyDescent="0.35">
      <c r="A415" s="10" t="s">
        <v>100</v>
      </c>
      <c r="C415" s="97">
        <f>C412/C$251</f>
        <v>5.9999999999999995E-4</v>
      </c>
      <c r="D415" s="97">
        <f>D412/D$251</f>
        <v>5.0000000000000001E-3</v>
      </c>
      <c r="F415" s="173">
        <f t="shared" ref="F415:Q415" si="2104">F412/F$251</f>
        <v>0</v>
      </c>
      <c r="G415" s="173">
        <f t="shared" si="2104"/>
        <v>0</v>
      </c>
      <c r="H415" s="173">
        <f t="shared" si="2104"/>
        <v>0</v>
      </c>
      <c r="I415" s="173">
        <f t="shared" si="2104"/>
        <v>0</v>
      </c>
      <c r="J415" s="173">
        <f t="shared" si="2104"/>
        <v>0</v>
      </c>
      <c r="K415" s="173">
        <f t="shared" si="2104"/>
        <v>0</v>
      </c>
      <c r="L415" s="173">
        <f t="shared" si="2104"/>
        <v>0</v>
      </c>
      <c r="M415" s="173">
        <f t="shared" si="2104"/>
        <v>0</v>
      </c>
      <c r="N415" s="173">
        <f t="shared" si="2104"/>
        <v>0</v>
      </c>
      <c r="O415" s="173">
        <f t="shared" si="2104"/>
        <v>0</v>
      </c>
      <c r="P415" s="173">
        <f t="shared" si="2104"/>
        <v>0</v>
      </c>
      <c r="Q415" s="173">
        <f t="shared" si="2104"/>
        <v>0</v>
      </c>
      <c r="R415" s="188"/>
      <c r="S415" s="173"/>
      <c r="T415" s="188"/>
      <c r="U415" s="173">
        <f t="shared" ref="U415:AF415" si="2105">U412/U$251</f>
        <v>0</v>
      </c>
      <c r="V415" s="173">
        <f t="shared" si="2105"/>
        <v>0</v>
      </c>
      <c r="W415" s="173">
        <f t="shared" si="2105"/>
        <v>0</v>
      </c>
      <c r="X415" s="173">
        <f t="shared" si="2105"/>
        <v>0</v>
      </c>
      <c r="Y415" s="173">
        <f t="shared" si="2105"/>
        <v>0</v>
      </c>
      <c r="Z415" s="173">
        <f t="shared" si="2105"/>
        <v>0</v>
      </c>
      <c r="AA415" s="173">
        <f t="shared" si="2105"/>
        <v>0</v>
      </c>
      <c r="AB415" s="173">
        <f t="shared" si="2105"/>
        <v>0</v>
      </c>
      <c r="AC415" s="173">
        <f t="shared" si="2105"/>
        <v>0</v>
      </c>
      <c r="AD415" s="173">
        <f t="shared" si="2105"/>
        <v>0</v>
      </c>
      <c r="AE415" s="173">
        <f t="shared" si="2105"/>
        <v>0</v>
      </c>
      <c r="AF415" s="173">
        <f t="shared" si="2105"/>
        <v>0</v>
      </c>
      <c r="AG415" s="198"/>
      <c r="AH415" s="198"/>
      <c r="AI415" s="198"/>
      <c r="AJ415" s="173">
        <f t="shared" ref="AJ415:AU415" si="2106">AJ412/AJ$251</f>
        <v>0</v>
      </c>
      <c r="AK415" s="173">
        <f t="shared" si="2106"/>
        <v>0</v>
      </c>
      <c r="AL415" s="173">
        <f t="shared" si="2106"/>
        <v>0</v>
      </c>
      <c r="AM415" s="173">
        <f t="shared" si="2106"/>
        <v>0</v>
      </c>
      <c r="AN415" s="173">
        <f t="shared" si="2106"/>
        <v>0</v>
      </c>
      <c r="AO415" s="173">
        <f t="shared" si="2106"/>
        <v>0</v>
      </c>
      <c r="AP415" s="173">
        <f t="shared" si="2106"/>
        <v>0</v>
      </c>
      <c r="AQ415" s="173">
        <f t="shared" si="2106"/>
        <v>0</v>
      </c>
      <c r="AR415" s="173">
        <f t="shared" si="2106"/>
        <v>0</v>
      </c>
      <c r="AS415" s="173">
        <f t="shared" si="2106"/>
        <v>0</v>
      </c>
      <c r="AT415" s="173">
        <f t="shared" si="2106"/>
        <v>0</v>
      </c>
      <c r="AU415" s="173">
        <f t="shared" si="2106"/>
        <v>0</v>
      </c>
      <c r="AV415" s="198"/>
      <c r="AW415" s="198"/>
      <c r="AX415" s="198"/>
      <c r="AY415" s="173">
        <f t="shared" ref="AY415:BJ415" si="2107">AY412/AY$251</f>
        <v>0</v>
      </c>
      <c r="AZ415" s="173">
        <f t="shared" si="2107"/>
        <v>0</v>
      </c>
      <c r="BA415" s="173">
        <f t="shared" si="2107"/>
        <v>0</v>
      </c>
      <c r="BB415" s="173">
        <f t="shared" si="2107"/>
        <v>0</v>
      </c>
      <c r="BC415" s="173">
        <f t="shared" si="2107"/>
        <v>0</v>
      </c>
      <c r="BD415" s="173">
        <f t="shared" si="2107"/>
        <v>0</v>
      </c>
      <c r="BE415" s="173">
        <f t="shared" si="2107"/>
        <v>0</v>
      </c>
      <c r="BF415" s="173">
        <f t="shared" si="2107"/>
        <v>0</v>
      </c>
      <c r="BG415" s="173">
        <f t="shared" si="2107"/>
        <v>0</v>
      </c>
      <c r="BH415" s="173">
        <f t="shared" si="2107"/>
        <v>0</v>
      </c>
      <c r="BI415" s="173">
        <f t="shared" si="2107"/>
        <v>0</v>
      </c>
      <c r="BJ415" s="173">
        <f t="shared" si="2107"/>
        <v>0</v>
      </c>
      <c r="BK415" s="198"/>
      <c r="BL415" s="198"/>
      <c r="BM415" s="198"/>
      <c r="BN415" s="173">
        <f t="shared" ref="BN415:BY415" si="2108">BN412/BN$251</f>
        <v>0</v>
      </c>
      <c r="BO415" s="173">
        <f t="shared" si="2108"/>
        <v>0</v>
      </c>
      <c r="BP415" s="173">
        <f t="shared" si="2108"/>
        <v>0</v>
      </c>
      <c r="BQ415" s="173">
        <f t="shared" si="2108"/>
        <v>0</v>
      </c>
      <c r="BR415" s="173">
        <f t="shared" si="2108"/>
        <v>0</v>
      </c>
      <c r="BS415" s="173">
        <f t="shared" si="2108"/>
        <v>0</v>
      </c>
      <c r="BT415" s="173">
        <f t="shared" si="2108"/>
        <v>0</v>
      </c>
      <c r="BU415" s="173">
        <f t="shared" si="2108"/>
        <v>0</v>
      </c>
      <c r="BV415" s="173">
        <f t="shared" si="2108"/>
        <v>0</v>
      </c>
      <c r="BW415" s="173">
        <f t="shared" si="2108"/>
        <v>0</v>
      </c>
      <c r="BX415" s="173">
        <f t="shared" si="2108"/>
        <v>0</v>
      </c>
      <c r="BY415" s="173">
        <f t="shared" si="2108"/>
        <v>0</v>
      </c>
      <c r="BZ415" s="198"/>
      <c r="CA415" s="198"/>
      <c r="CB415" s="198"/>
      <c r="CC415" s="173">
        <f t="shared" ref="CC415:CN415" si="2109">CC412/CC$251</f>
        <v>0</v>
      </c>
      <c r="CD415" s="173">
        <f t="shared" si="2109"/>
        <v>0</v>
      </c>
      <c r="CE415" s="173">
        <f t="shared" si="2109"/>
        <v>0</v>
      </c>
      <c r="CF415" s="173">
        <f t="shared" si="2109"/>
        <v>0</v>
      </c>
      <c r="CG415" s="173">
        <f t="shared" si="2109"/>
        <v>0</v>
      </c>
      <c r="CH415" s="173">
        <f t="shared" si="2109"/>
        <v>0</v>
      </c>
      <c r="CI415" s="173">
        <f t="shared" si="2109"/>
        <v>0</v>
      </c>
      <c r="CJ415" s="173">
        <f t="shared" si="2109"/>
        <v>0</v>
      </c>
      <c r="CK415" s="173">
        <f t="shared" si="2109"/>
        <v>0</v>
      </c>
      <c r="CL415" s="173">
        <f t="shared" si="2109"/>
        <v>0</v>
      </c>
      <c r="CM415" s="173">
        <f t="shared" si="2109"/>
        <v>0</v>
      </c>
      <c r="CN415" s="173">
        <f t="shared" si="2109"/>
        <v>0</v>
      </c>
      <c r="CO415" s="198"/>
      <c r="CP415" s="198"/>
      <c r="CQ415" s="198"/>
    </row>
    <row r="416" spans="1:95" s="8" customFormat="1" x14ac:dyDescent="0.35">
      <c r="C416" s="17"/>
      <c r="D416" s="17"/>
      <c r="F416" s="161"/>
      <c r="G416" s="161"/>
      <c r="H416" s="161"/>
      <c r="I416" s="161"/>
      <c r="J416" s="161"/>
      <c r="K416" s="161"/>
      <c r="L416" s="161"/>
      <c r="M416" s="161"/>
      <c r="N416" s="161"/>
      <c r="O416" s="161"/>
      <c r="P416" s="161"/>
      <c r="Q416" s="161"/>
      <c r="R416" s="161"/>
      <c r="S416" s="161"/>
      <c r="T416" s="161"/>
      <c r="U416" s="161"/>
      <c r="V416" s="161"/>
      <c r="W416" s="161"/>
      <c r="X416" s="161"/>
      <c r="Y416" s="161"/>
      <c r="Z416" s="161"/>
      <c r="AA416" s="161"/>
      <c r="AB416" s="161"/>
      <c r="AC416" s="161"/>
      <c r="AD416" s="161"/>
      <c r="AE416" s="161"/>
      <c r="AF416" s="161"/>
      <c r="AG416" s="17"/>
      <c r="AH416" s="17"/>
      <c r="AI416" s="17"/>
      <c r="AJ416" s="161"/>
      <c r="AK416" s="161"/>
      <c r="AL416" s="161"/>
      <c r="AM416" s="161"/>
      <c r="AN416" s="161"/>
      <c r="AO416" s="161"/>
      <c r="AP416" s="161"/>
      <c r="AQ416" s="161"/>
      <c r="AR416" s="161"/>
      <c r="AS416" s="161"/>
      <c r="AT416" s="161"/>
      <c r="AU416" s="161"/>
      <c r="AV416" s="17"/>
      <c r="AW416" s="17"/>
      <c r="AX416" s="17"/>
      <c r="AY416" s="161"/>
      <c r="AZ416" s="161"/>
      <c r="BA416" s="161"/>
      <c r="BB416" s="161"/>
      <c r="BC416" s="161"/>
      <c r="BD416" s="161"/>
      <c r="BE416" s="161"/>
      <c r="BF416" s="161"/>
      <c r="BG416" s="161"/>
      <c r="BH416" s="161"/>
      <c r="BI416" s="161"/>
      <c r="BJ416" s="161"/>
      <c r="BK416" s="17"/>
      <c r="BL416" s="17"/>
      <c r="BM416" s="17"/>
      <c r="BN416" s="161"/>
      <c r="BO416" s="161"/>
      <c r="BP416" s="161"/>
      <c r="BQ416" s="161"/>
      <c r="BR416" s="161"/>
      <c r="BS416" s="161"/>
      <c r="BT416" s="161"/>
      <c r="BU416" s="161"/>
      <c r="BV416" s="161"/>
      <c r="BW416" s="161"/>
      <c r="BX416" s="161"/>
      <c r="BY416" s="161"/>
      <c r="BZ416" s="17"/>
      <c r="CA416" s="17"/>
      <c r="CB416" s="17"/>
      <c r="CC416" s="161"/>
      <c r="CD416" s="161"/>
      <c r="CE416" s="161"/>
      <c r="CF416" s="161"/>
      <c r="CG416" s="161"/>
      <c r="CH416" s="161"/>
      <c r="CI416" s="161"/>
      <c r="CJ416" s="161"/>
      <c r="CK416" s="161"/>
      <c r="CL416" s="161"/>
      <c r="CM416" s="161"/>
      <c r="CN416" s="161"/>
      <c r="CO416" s="17"/>
      <c r="CP416" s="17"/>
      <c r="CQ416" s="17"/>
    </row>
    <row r="417" spans="1:95" s="8" customFormat="1" x14ac:dyDescent="0.35">
      <c r="A417" s="13" t="s">
        <v>55</v>
      </c>
      <c r="B417" s="13"/>
      <c r="C417" s="220"/>
      <c r="D417" s="220"/>
      <c r="E417" s="13"/>
      <c r="F417" s="161"/>
      <c r="G417" s="161"/>
      <c r="H417" s="161"/>
      <c r="I417" s="161"/>
      <c r="J417" s="161"/>
      <c r="K417" s="161"/>
      <c r="L417" s="161"/>
      <c r="M417" s="161"/>
      <c r="N417" s="161"/>
      <c r="O417" s="161"/>
      <c r="P417" s="161"/>
      <c r="Q417" s="161"/>
      <c r="R417" s="161"/>
      <c r="S417" s="161"/>
      <c r="T417" s="161"/>
      <c r="U417" s="161"/>
      <c r="V417" s="161"/>
      <c r="W417" s="161"/>
      <c r="X417" s="161"/>
      <c r="Y417" s="161"/>
      <c r="Z417" s="161"/>
      <c r="AA417" s="161"/>
      <c r="AB417" s="161"/>
      <c r="AC417" s="161"/>
      <c r="AD417" s="161"/>
      <c r="AE417" s="161"/>
      <c r="AF417" s="161"/>
      <c r="AG417" s="17"/>
      <c r="AH417" s="17"/>
      <c r="AI417" s="17"/>
      <c r="AJ417" s="161"/>
      <c r="AK417" s="161"/>
      <c r="AL417" s="161"/>
      <c r="AM417" s="161"/>
      <c r="AN417" s="161"/>
      <c r="AO417" s="161"/>
      <c r="AP417" s="161"/>
      <c r="AQ417" s="161"/>
      <c r="AR417" s="161"/>
      <c r="AS417" s="161"/>
      <c r="AT417" s="161"/>
      <c r="AU417" s="161"/>
      <c r="AV417" s="17"/>
      <c r="AW417" s="17"/>
      <c r="AX417" s="17"/>
      <c r="AY417" s="161"/>
      <c r="AZ417" s="161"/>
      <c r="BA417" s="161"/>
      <c r="BB417" s="161"/>
      <c r="BC417" s="161"/>
      <c r="BD417" s="161"/>
      <c r="BE417" s="161"/>
      <c r="BF417" s="161"/>
      <c r="BG417" s="161"/>
      <c r="BH417" s="161"/>
      <c r="BI417" s="161"/>
      <c r="BJ417" s="161"/>
      <c r="BK417" s="17"/>
      <c r="BL417" s="17"/>
      <c r="BM417" s="17"/>
      <c r="BN417" s="161"/>
      <c r="BO417" s="161"/>
      <c r="BP417" s="161"/>
      <c r="BQ417" s="161"/>
      <c r="BR417" s="161"/>
      <c r="BS417" s="161"/>
      <c r="BT417" s="161"/>
      <c r="BU417" s="161"/>
      <c r="BV417" s="161"/>
      <c r="BW417" s="161"/>
      <c r="BX417" s="161"/>
      <c r="BY417" s="161"/>
      <c r="BZ417" s="17"/>
      <c r="CA417" s="17"/>
      <c r="CB417" s="17"/>
      <c r="CC417" s="161"/>
      <c r="CD417" s="161"/>
      <c r="CE417" s="161"/>
      <c r="CF417" s="161"/>
      <c r="CG417" s="161"/>
      <c r="CH417" s="161"/>
      <c r="CI417" s="161"/>
      <c r="CJ417" s="161"/>
      <c r="CK417" s="161"/>
      <c r="CL417" s="161"/>
      <c r="CM417" s="161"/>
      <c r="CN417" s="161"/>
      <c r="CO417" s="17"/>
      <c r="CP417" s="17"/>
      <c r="CQ417" s="17"/>
    </row>
    <row r="418" spans="1:95" s="8" customFormat="1" x14ac:dyDescent="0.35">
      <c r="C418" s="17"/>
      <c r="D418" s="17"/>
      <c r="F418" s="161"/>
      <c r="G418" s="161"/>
      <c r="H418" s="161"/>
      <c r="I418" s="161"/>
      <c r="J418" s="161"/>
      <c r="K418" s="161"/>
      <c r="L418" s="161"/>
      <c r="M418" s="161"/>
      <c r="N418" s="161"/>
      <c r="O418" s="161"/>
      <c r="P418" s="161"/>
      <c r="Q418" s="161"/>
      <c r="R418" s="161"/>
      <c r="S418" s="161"/>
      <c r="T418" s="161"/>
      <c r="U418" s="161"/>
      <c r="V418" s="161"/>
      <c r="W418" s="161"/>
      <c r="X418" s="161"/>
      <c r="Y418" s="161"/>
      <c r="Z418" s="161"/>
      <c r="AA418" s="161"/>
      <c r="AB418" s="161"/>
      <c r="AC418" s="161"/>
      <c r="AD418" s="161"/>
      <c r="AE418" s="161"/>
      <c r="AF418" s="161"/>
      <c r="AG418" s="17"/>
      <c r="AH418" s="17"/>
      <c r="AI418" s="17"/>
      <c r="AJ418" s="161"/>
      <c r="AK418" s="161"/>
      <c r="AL418" s="161"/>
      <c r="AM418" s="161"/>
      <c r="AN418" s="161"/>
      <c r="AO418" s="161"/>
      <c r="AP418" s="161"/>
      <c r="AQ418" s="161"/>
      <c r="AR418" s="161"/>
      <c r="AS418" s="161"/>
      <c r="AT418" s="161"/>
      <c r="AU418" s="161"/>
      <c r="AV418" s="17"/>
      <c r="AW418" s="17"/>
      <c r="AX418" s="17"/>
      <c r="AY418" s="161"/>
      <c r="AZ418" s="161"/>
      <c r="BA418" s="161"/>
      <c r="BB418" s="161"/>
      <c r="BC418" s="161"/>
      <c r="BD418" s="161"/>
      <c r="BE418" s="161"/>
      <c r="BF418" s="161"/>
      <c r="BG418" s="161"/>
      <c r="BH418" s="161"/>
      <c r="BI418" s="161"/>
      <c r="BJ418" s="161"/>
      <c r="BK418" s="17"/>
      <c r="BL418" s="17"/>
      <c r="BM418" s="17"/>
      <c r="BN418" s="161"/>
      <c r="BO418" s="161"/>
      <c r="BP418" s="161"/>
      <c r="BQ418" s="161"/>
      <c r="BR418" s="161"/>
      <c r="BS418" s="161"/>
      <c r="BT418" s="161"/>
      <c r="BU418" s="161"/>
      <c r="BV418" s="161"/>
      <c r="BW418" s="161"/>
      <c r="BX418" s="161"/>
      <c r="BY418" s="161"/>
      <c r="BZ418" s="17"/>
      <c r="CA418" s="17"/>
      <c r="CB418" s="17"/>
      <c r="CC418" s="161"/>
      <c r="CD418" s="161"/>
      <c r="CE418" s="161"/>
      <c r="CF418" s="161"/>
      <c r="CG418" s="161"/>
      <c r="CH418" s="161"/>
      <c r="CI418" s="161"/>
      <c r="CJ418" s="161"/>
      <c r="CK418" s="161"/>
      <c r="CL418" s="161"/>
      <c r="CM418" s="161"/>
      <c r="CN418" s="161"/>
      <c r="CO418" s="17"/>
      <c r="CP418" s="17"/>
      <c r="CQ418" s="17"/>
    </row>
    <row r="419" spans="1:95" s="12" customFormat="1" x14ac:dyDescent="0.35">
      <c r="A419" s="12" t="s">
        <v>16</v>
      </c>
      <c r="C419" s="17">
        <v>322109</v>
      </c>
      <c r="D419" s="17">
        <v>389202</v>
      </c>
      <c r="F419" s="174">
        <f>F219</f>
        <v>32131.959288194448</v>
      </c>
      <c r="G419" s="174">
        <f>G219</f>
        <v>37374.386197916669</v>
      </c>
      <c r="H419" s="174">
        <f>H219</f>
        <v>37680.879774305555</v>
      </c>
      <c r="I419" s="174">
        <f>I219</f>
        <v>36704.498350694448</v>
      </c>
      <c r="J419" s="174">
        <f t="shared" ref="J419:O419" si="2110">I419</f>
        <v>36704.498350694448</v>
      </c>
      <c r="K419" s="174">
        <f t="shared" si="2110"/>
        <v>36704.498350694448</v>
      </c>
      <c r="L419" s="174">
        <f t="shared" si="2110"/>
        <v>36704.498350694448</v>
      </c>
      <c r="M419" s="174">
        <f t="shared" si="2110"/>
        <v>36704.498350694448</v>
      </c>
      <c r="N419" s="174">
        <f t="shared" si="2110"/>
        <v>36704.498350694448</v>
      </c>
      <c r="O419" s="174">
        <f t="shared" si="2110"/>
        <v>36704.498350694448</v>
      </c>
      <c r="P419" s="174">
        <f>P219</f>
        <v>22322.842968749999</v>
      </c>
      <c r="Q419" s="174">
        <f>Q219</f>
        <v>18048.917584894243</v>
      </c>
      <c r="R419" s="187"/>
      <c r="S419" s="174"/>
      <c r="T419" s="187"/>
      <c r="U419" s="174">
        <f>U219</f>
        <v>4423.2840061162087</v>
      </c>
      <c r="V419" s="174">
        <f>V219</f>
        <v>11647.945581039756</v>
      </c>
      <c r="W419" s="174">
        <f>W219</f>
        <v>13497.09755351682</v>
      </c>
      <c r="X419" s="174">
        <f>X219</f>
        <v>13948.033470948014</v>
      </c>
      <c r="Y419" s="174">
        <f t="shared" ref="Y419" si="2111">X419</f>
        <v>13948.033470948014</v>
      </c>
      <c r="Z419" s="174">
        <f t="shared" ref="Z419" si="2112">Y419</f>
        <v>13948.033470948014</v>
      </c>
      <c r="AA419" s="174">
        <f t="shared" ref="AA419" si="2113">Z419</f>
        <v>13948.033470948014</v>
      </c>
      <c r="AB419" s="174">
        <f t="shared" ref="AB419" si="2114">AA419</f>
        <v>13948.033470948014</v>
      </c>
      <c r="AC419" s="174">
        <f t="shared" ref="AC419" si="2115">AB419</f>
        <v>13948.033470948014</v>
      </c>
      <c r="AD419" s="174">
        <f t="shared" ref="AD419" si="2116">AC419</f>
        <v>13948.033470948014</v>
      </c>
      <c r="AE419" s="174">
        <f>AE219</f>
        <v>9878.1457415902169</v>
      </c>
      <c r="AF419" s="174">
        <f>AF219</f>
        <v>7151.0624503058107</v>
      </c>
      <c r="AG419" s="210"/>
      <c r="AH419" s="210"/>
      <c r="AI419" s="210"/>
      <c r="AJ419" s="174">
        <f>AJ219</f>
        <v>4667.3648730886862</v>
      </c>
      <c r="AK419" s="174">
        <f>AK219</f>
        <v>12276.176193425081</v>
      </c>
      <c r="AL419" s="174">
        <f>AL219</f>
        <v>14217.785764525994</v>
      </c>
      <c r="AM419" s="174">
        <f>AM219</f>
        <v>14691.268477828746</v>
      </c>
      <c r="AN419" s="174">
        <f t="shared" ref="AN419" si="2117">AM419</f>
        <v>14691.268477828746</v>
      </c>
      <c r="AO419" s="174">
        <f t="shared" ref="AO419" si="2118">AN419</f>
        <v>14691.268477828746</v>
      </c>
      <c r="AP419" s="174">
        <f t="shared" ref="AP419" si="2119">AO419</f>
        <v>14691.268477828746</v>
      </c>
      <c r="AQ419" s="174">
        <f t="shared" ref="AQ419" si="2120">AP419</f>
        <v>14691.268477828746</v>
      </c>
      <c r="AR419" s="174">
        <f t="shared" ref="AR419" si="2121">AQ419</f>
        <v>14691.268477828746</v>
      </c>
      <c r="AS419" s="174">
        <f t="shared" ref="AS419" si="2122">AR419</f>
        <v>14691.268477828746</v>
      </c>
      <c r="AT419" s="174">
        <f>AT219</f>
        <v>10417.886362003061</v>
      </c>
      <c r="AU419" s="174">
        <f>AU219</f>
        <v>7554.4489061544364</v>
      </c>
      <c r="AV419" s="210"/>
      <c r="AW419" s="210"/>
      <c r="AX419" s="210"/>
      <c r="AY419" s="174">
        <f>AY219</f>
        <v>4923.6497834097872</v>
      </c>
      <c r="AZ419" s="174">
        <f>AZ219</f>
        <v>12935.818336429664</v>
      </c>
      <c r="BA419" s="174">
        <f>BA219</f>
        <v>14974.508386085625</v>
      </c>
      <c r="BB419" s="174">
        <f>BB219</f>
        <v>15471.665235053521</v>
      </c>
      <c r="BC419" s="174">
        <f t="shared" ref="BC419" si="2123">BB419</f>
        <v>15471.665235053521</v>
      </c>
      <c r="BD419" s="174">
        <f t="shared" ref="BD419" si="2124">BC419</f>
        <v>15471.665235053521</v>
      </c>
      <c r="BE419" s="174">
        <f t="shared" ref="BE419" si="2125">BD419</f>
        <v>15471.665235053521</v>
      </c>
      <c r="BF419" s="174">
        <f t="shared" ref="BF419" si="2126">BE419</f>
        <v>15471.665235053521</v>
      </c>
      <c r="BG419" s="174">
        <f t="shared" ref="BG419" si="2127">BF419</f>
        <v>15471.665235053521</v>
      </c>
      <c r="BH419" s="174">
        <f t="shared" ref="BH419" si="2128">BG419</f>
        <v>15471.665235053521</v>
      </c>
      <c r="BI419" s="174">
        <f>BI219</f>
        <v>10984.614013436547</v>
      </c>
      <c r="BJ419" s="174">
        <f>BJ219</f>
        <v>7978.0046847954909</v>
      </c>
      <c r="BK419" s="210"/>
      <c r="BL419" s="210"/>
      <c r="BM419" s="210"/>
      <c r="BN419" s="174">
        <f>BN219</f>
        <v>5192.7489392469424</v>
      </c>
      <c r="BO419" s="174">
        <f>BO219</f>
        <v>13628.442586584481</v>
      </c>
      <c r="BP419" s="174">
        <f>BP219</f>
        <v>15769.067138723241</v>
      </c>
      <c r="BQ419" s="174">
        <f>BQ219</f>
        <v>16291.081830139528</v>
      </c>
      <c r="BR419" s="174">
        <f t="shared" ref="BR419" si="2129">BQ419</f>
        <v>16291.081830139528</v>
      </c>
      <c r="BS419" s="174">
        <f t="shared" ref="BS419" si="2130">BR419</f>
        <v>16291.081830139528</v>
      </c>
      <c r="BT419" s="174">
        <f t="shared" ref="BT419" si="2131">BS419</f>
        <v>16291.081830139528</v>
      </c>
      <c r="BU419" s="174">
        <f t="shared" ref="BU419" si="2132">BT419</f>
        <v>16291.081830139528</v>
      </c>
      <c r="BV419" s="174">
        <f t="shared" ref="BV419" si="2133">BU419</f>
        <v>16291.081830139528</v>
      </c>
      <c r="BW419" s="174">
        <f t="shared" ref="BW419" si="2134">BV419</f>
        <v>16291.081830139528</v>
      </c>
      <c r="BX419" s="174">
        <f>BX219</f>
        <v>11579.67804744171</v>
      </c>
      <c r="BY419" s="174">
        <f>BY219</f>
        <v>8422.738252368601</v>
      </c>
      <c r="BZ419" s="210"/>
      <c r="CA419" s="210"/>
      <c r="CB419" s="210"/>
      <c r="CC419" s="174">
        <f>CC219</f>
        <v>5475.3030528759564</v>
      </c>
      <c r="CD419" s="174">
        <f>CD219</f>
        <v>14355.698049247041</v>
      </c>
      <c r="CE419" s="174">
        <f>CE219</f>
        <v>16603.353828992742</v>
      </c>
      <c r="CF419" s="174">
        <f>CF219</f>
        <v>17151.469254979842</v>
      </c>
      <c r="CG419" s="174">
        <f t="shared" ref="CG419" si="2135">CF419</f>
        <v>17151.469254979842</v>
      </c>
      <c r="CH419" s="174">
        <f t="shared" ref="CH419" si="2136">CG419</f>
        <v>17151.469254979842</v>
      </c>
      <c r="CI419" s="174">
        <f t="shared" ref="CI419" si="2137">CH419</f>
        <v>17151.469254979842</v>
      </c>
      <c r="CJ419" s="174">
        <f t="shared" ref="CJ419" si="2138">CI419</f>
        <v>17151.469254979842</v>
      </c>
      <c r="CK419" s="174">
        <f t="shared" ref="CK419" si="2139">CJ419</f>
        <v>17151.469254979842</v>
      </c>
      <c r="CL419" s="174">
        <f t="shared" ref="CL419" si="2140">CK419</f>
        <v>17151.469254979842</v>
      </c>
      <c r="CM419" s="174">
        <f>CM219</f>
        <v>12204.495283147126</v>
      </c>
      <c r="CN419" s="174">
        <f>CN219</f>
        <v>7712.0505944648839</v>
      </c>
      <c r="CO419" s="210"/>
      <c r="CP419" s="210"/>
      <c r="CQ419" s="210"/>
    </row>
    <row r="420" spans="1:95" s="8" customFormat="1" x14ac:dyDescent="0.35">
      <c r="C420" s="17"/>
      <c r="D420" s="17"/>
      <c r="F420" s="161"/>
      <c r="G420" s="161"/>
      <c r="H420" s="161"/>
      <c r="I420" s="161"/>
      <c r="J420" s="161"/>
      <c r="K420" s="161"/>
      <c r="L420" s="161"/>
      <c r="M420" s="161"/>
      <c r="N420" s="161"/>
      <c r="O420" s="161"/>
      <c r="P420" s="161"/>
      <c r="Q420" s="161"/>
      <c r="R420" s="161"/>
      <c r="S420" s="161"/>
      <c r="T420" s="161"/>
      <c r="U420" s="161"/>
      <c r="V420" s="161"/>
      <c r="W420" s="161"/>
      <c r="X420" s="161"/>
      <c r="Y420" s="161"/>
      <c r="Z420" s="161"/>
      <c r="AA420" s="161"/>
      <c r="AB420" s="161"/>
      <c r="AC420" s="161"/>
      <c r="AD420" s="161"/>
      <c r="AE420" s="161"/>
      <c r="AF420" s="161"/>
      <c r="AG420" s="17"/>
      <c r="AH420" s="17"/>
      <c r="AI420" s="17"/>
      <c r="AJ420" s="161"/>
      <c r="AK420" s="161"/>
      <c r="AL420" s="161"/>
      <c r="AM420" s="161"/>
      <c r="AN420" s="161"/>
      <c r="AO420" s="161"/>
      <c r="AP420" s="161"/>
      <c r="AQ420" s="161"/>
      <c r="AR420" s="161"/>
      <c r="AS420" s="161"/>
      <c r="AT420" s="161"/>
      <c r="AU420" s="161"/>
      <c r="AV420" s="17"/>
      <c r="AW420" s="17"/>
      <c r="AX420" s="17"/>
      <c r="AY420" s="161"/>
      <c r="AZ420" s="161"/>
      <c r="BA420" s="161"/>
      <c r="BB420" s="161"/>
      <c r="BC420" s="161"/>
      <c r="BD420" s="161"/>
      <c r="BE420" s="161"/>
      <c r="BF420" s="161"/>
      <c r="BG420" s="161"/>
      <c r="BH420" s="161"/>
      <c r="BI420" s="161"/>
      <c r="BJ420" s="161"/>
      <c r="BK420" s="17"/>
      <c r="BL420" s="17"/>
      <c r="BM420" s="17"/>
      <c r="BN420" s="161"/>
      <c r="BO420" s="161"/>
      <c r="BP420" s="161"/>
      <c r="BQ420" s="161"/>
      <c r="BR420" s="161"/>
      <c r="BS420" s="161"/>
      <c r="BT420" s="161"/>
      <c r="BU420" s="161"/>
      <c r="BV420" s="161"/>
      <c r="BW420" s="161"/>
      <c r="BX420" s="161"/>
      <c r="BY420" s="161"/>
      <c r="BZ420" s="17"/>
      <c r="CA420" s="17"/>
      <c r="CB420" s="17"/>
      <c r="CC420" s="161"/>
      <c r="CD420" s="161"/>
      <c r="CE420" s="161"/>
      <c r="CF420" s="161"/>
      <c r="CG420" s="161"/>
      <c r="CH420" s="161"/>
      <c r="CI420" s="161"/>
      <c r="CJ420" s="161"/>
      <c r="CK420" s="161"/>
      <c r="CL420" s="161"/>
      <c r="CM420" s="161"/>
      <c r="CN420" s="161"/>
      <c r="CO420" s="17"/>
      <c r="CP420" s="17"/>
      <c r="CQ420" s="17"/>
    </row>
    <row r="421" spans="1:95" s="15" customFormat="1" thickBot="1" x14ac:dyDescent="0.35">
      <c r="A421" s="15" t="s">
        <v>122</v>
      </c>
      <c r="C421" s="79">
        <f>C419</f>
        <v>322109</v>
      </c>
      <c r="D421" s="79">
        <f>D419</f>
        <v>389202</v>
      </c>
      <c r="F421" s="171">
        <v>43032.65</v>
      </c>
      <c r="G421" s="171">
        <v>46283.709999999992</v>
      </c>
      <c r="H421" s="171">
        <v>52695.739999999991</v>
      </c>
      <c r="I421" s="171">
        <v>46579.82</v>
      </c>
      <c r="J421" s="171">
        <v>25396.770000000008</v>
      </c>
      <c r="K421" s="171">
        <v>28872.289999999979</v>
      </c>
      <c r="L421" s="171">
        <v>41930.559999999998</v>
      </c>
      <c r="M421" s="171">
        <v>41422.97</v>
      </c>
      <c r="N421" s="171">
        <v>43047.880000000019</v>
      </c>
      <c r="O421" s="171">
        <v>44334.539999999979</v>
      </c>
      <c r="P421" s="171">
        <v>45332.130000000005</v>
      </c>
      <c r="Q421" s="171">
        <f>528300-SUM(F421:P421)</f>
        <v>69370.94</v>
      </c>
      <c r="R421" s="171"/>
      <c r="S421" s="171">
        <f>SUM(F421:Q421)</f>
        <v>528300</v>
      </c>
      <c r="T421" s="171"/>
      <c r="U421" s="171">
        <v>43032.65</v>
      </c>
      <c r="V421" s="171">
        <v>46283.709999999992</v>
      </c>
      <c r="W421" s="171">
        <v>52695.739999999991</v>
      </c>
      <c r="X421" s="171">
        <v>46579.82</v>
      </c>
      <c r="Y421" s="171">
        <v>25396.770000000008</v>
      </c>
      <c r="Z421" s="171">
        <v>28872.289999999979</v>
      </c>
      <c r="AA421" s="171">
        <v>41930.559999999998</v>
      </c>
      <c r="AB421" s="171">
        <v>41422.97</v>
      </c>
      <c r="AC421" s="171">
        <v>43047.880000000019</v>
      </c>
      <c r="AD421" s="171">
        <v>44334.539999999979</v>
      </c>
      <c r="AE421" s="171">
        <v>45332.130000000005</v>
      </c>
      <c r="AF421" s="171">
        <f>528300-SUM(U421:AE421)</f>
        <v>69370.94</v>
      </c>
      <c r="AG421" s="79"/>
      <c r="AH421" s="79"/>
      <c r="AI421" s="79"/>
      <c r="AJ421" s="171">
        <v>43032.65</v>
      </c>
      <c r="AK421" s="171">
        <v>46283.709999999992</v>
      </c>
      <c r="AL421" s="171">
        <v>52695.739999999991</v>
      </c>
      <c r="AM421" s="171">
        <v>46579.82</v>
      </c>
      <c r="AN421" s="171">
        <v>25396.770000000008</v>
      </c>
      <c r="AO421" s="171">
        <v>28872.289999999979</v>
      </c>
      <c r="AP421" s="171">
        <v>41930.559999999998</v>
      </c>
      <c r="AQ421" s="171">
        <v>41422.97</v>
      </c>
      <c r="AR421" s="171">
        <v>43047.880000000019</v>
      </c>
      <c r="AS421" s="171">
        <v>44334.539999999979</v>
      </c>
      <c r="AT421" s="171">
        <v>45332.130000000005</v>
      </c>
      <c r="AU421" s="171">
        <f>528300-SUM(AJ421:AT421)</f>
        <v>69370.94</v>
      </c>
      <c r="AV421" s="79"/>
      <c r="AW421" s="79"/>
      <c r="AX421" s="79"/>
      <c r="AY421" s="171">
        <v>43032.65</v>
      </c>
      <c r="AZ421" s="171">
        <v>46283.709999999992</v>
      </c>
      <c r="BA421" s="171">
        <v>52695.739999999991</v>
      </c>
      <c r="BB421" s="171">
        <v>46579.82</v>
      </c>
      <c r="BC421" s="171">
        <v>25396.770000000008</v>
      </c>
      <c r="BD421" s="171">
        <v>28872.289999999979</v>
      </c>
      <c r="BE421" s="171">
        <v>41930.559999999998</v>
      </c>
      <c r="BF421" s="171">
        <v>41422.97</v>
      </c>
      <c r="BG421" s="171">
        <v>43047.880000000019</v>
      </c>
      <c r="BH421" s="171">
        <v>44334.539999999979</v>
      </c>
      <c r="BI421" s="171">
        <v>45332.130000000005</v>
      </c>
      <c r="BJ421" s="171">
        <f>528300-SUM(AY421:BI421)</f>
        <v>69370.94</v>
      </c>
      <c r="BK421" s="79"/>
      <c r="BL421" s="79"/>
      <c r="BM421" s="79"/>
      <c r="BN421" s="171">
        <v>43032.65</v>
      </c>
      <c r="BO421" s="171">
        <v>46283.709999999992</v>
      </c>
      <c r="BP421" s="171">
        <v>52695.739999999991</v>
      </c>
      <c r="BQ421" s="171">
        <v>46579.82</v>
      </c>
      <c r="BR421" s="171">
        <v>25396.770000000008</v>
      </c>
      <c r="BS421" s="171">
        <v>28872.289999999979</v>
      </c>
      <c r="BT421" s="171">
        <v>41930.559999999998</v>
      </c>
      <c r="BU421" s="171">
        <v>41422.97</v>
      </c>
      <c r="BV421" s="171">
        <v>43047.880000000019</v>
      </c>
      <c r="BW421" s="171">
        <v>44334.539999999979</v>
      </c>
      <c r="BX421" s="171">
        <v>45332.130000000005</v>
      </c>
      <c r="BY421" s="171">
        <f>528300-SUM(BN421:BX421)</f>
        <v>69370.94</v>
      </c>
      <c r="BZ421" s="79"/>
      <c r="CA421" s="79"/>
      <c r="CB421" s="79"/>
      <c r="CC421" s="171">
        <v>43032.65</v>
      </c>
      <c r="CD421" s="171">
        <v>46283.709999999992</v>
      </c>
      <c r="CE421" s="171">
        <v>52695.739999999991</v>
      </c>
      <c r="CF421" s="171">
        <v>46579.82</v>
      </c>
      <c r="CG421" s="171">
        <v>25396.770000000008</v>
      </c>
      <c r="CH421" s="171">
        <v>28872.289999999979</v>
      </c>
      <c r="CI421" s="171">
        <v>41930.559999999998</v>
      </c>
      <c r="CJ421" s="171">
        <v>41422.97</v>
      </c>
      <c r="CK421" s="171">
        <v>43047.880000000019</v>
      </c>
      <c r="CL421" s="171">
        <v>44334.539999999979</v>
      </c>
      <c r="CM421" s="171">
        <v>45332.130000000005</v>
      </c>
      <c r="CN421" s="171">
        <f>528300-SUM(CC421:CM421)</f>
        <v>69370.94</v>
      </c>
      <c r="CO421" s="79"/>
      <c r="CP421" s="79"/>
      <c r="CQ421" s="79"/>
    </row>
    <row r="422" spans="1:95" s="8" customFormat="1" x14ac:dyDescent="0.35">
      <c r="C422" s="17"/>
      <c r="D422" s="17"/>
      <c r="F422" s="161"/>
      <c r="G422" s="161"/>
      <c r="H422" s="161"/>
      <c r="I422" s="161"/>
      <c r="J422" s="161"/>
      <c r="K422" s="161"/>
      <c r="L422" s="161"/>
      <c r="M422" s="161"/>
      <c r="N422" s="161"/>
      <c r="O422" s="161"/>
      <c r="P422" s="161"/>
      <c r="Q422" s="161"/>
      <c r="R422" s="161"/>
      <c r="S422" s="161"/>
      <c r="T422" s="161"/>
      <c r="U422" s="161"/>
      <c r="V422" s="161"/>
      <c r="W422" s="161"/>
      <c r="X422" s="161"/>
      <c r="Y422" s="161"/>
      <c r="Z422" s="161"/>
      <c r="AA422" s="161"/>
      <c r="AB422" s="161"/>
      <c r="AC422" s="161"/>
      <c r="AD422" s="161"/>
      <c r="AE422" s="161"/>
      <c r="AF422" s="161"/>
      <c r="AG422" s="17"/>
      <c r="AH422" s="17"/>
      <c r="AI422" s="17"/>
      <c r="AJ422" s="161"/>
      <c r="AK422" s="161"/>
      <c r="AL422" s="161"/>
      <c r="AM422" s="161"/>
      <c r="AN422" s="161"/>
      <c r="AO422" s="161"/>
      <c r="AP422" s="161"/>
      <c r="AQ422" s="161"/>
      <c r="AR422" s="161"/>
      <c r="AS422" s="161"/>
      <c r="AT422" s="161"/>
      <c r="AU422" s="161"/>
      <c r="AV422" s="17"/>
      <c r="AW422" s="17"/>
      <c r="AX422" s="17"/>
      <c r="AY422" s="161"/>
      <c r="AZ422" s="161"/>
      <c r="BA422" s="161"/>
      <c r="BB422" s="161"/>
      <c r="BC422" s="161"/>
      <c r="BD422" s="161"/>
      <c r="BE422" s="161"/>
      <c r="BF422" s="161"/>
      <c r="BG422" s="161"/>
      <c r="BH422" s="161"/>
      <c r="BI422" s="161"/>
      <c r="BJ422" s="161"/>
      <c r="BK422" s="17"/>
      <c r="BL422" s="17"/>
      <c r="BM422" s="17"/>
      <c r="BN422" s="161"/>
      <c r="BO422" s="161"/>
      <c r="BP422" s="161"/>
      <c r="BQ422" s="161"/>
      <c r="BR422" s="161"/>
      <c r="BS422" s="161"/>
      <c r="BT422" s="161"/>
      <c r="BU422" s="161"/>
      <c r="BV422" s="161"/>
      <c r="BW422" s="161"/>
      <c r="BX422" s="161"/>
      <c r="BY422" s="161"/>
      <c r="BZ422" s="17"/>
      <c r="CA422" s="17"/>
      <c r="CB422" s="17"/>
      <c r="CC422" s="161"/>
      <c r="CD422" s="161"/>
      <c r="CE422" s="161"/>
      <c r="CF422" s="161"/>
      <c r="CG422" s="161"/>
      <c r="CH422" s="161"/>
      <c r="CI422" s="161"/>
      <c r="CJ422" s="161"/>
      <c r="CK422" s="161"/>
      <c r="CL422" s="161"/>
      <c r="CM422" s="161"/>
      <c r="CN422" s="161"/>
      <c r="CO422" s="17"/>
      <c r="CP422" s="17"/>
      <c r="CQ422" s="17"/>
    </row>
    <row r="423" spans="1:95" s="8" customFormat="1" x14ac:dyDescent="0.35">
      <c r="C423" s="17"/>
      <c r="D423" s="17"/>
      <c r="F423" s="161"/>
      <c r="G423" s="161"/>
      <c r="H423" s="161"/>
      <c r="I423" s="161"/>
      <c r="J423" s="161"/>
      <c r="K423" s="161"/>
      <c r="L423" s="161"/>
      <c r="M423" s="161"/>
      <c r="N423" s="161"/>
      <c r="O423" s="161"/>
      <c r="P423" s="161"/>
      <c r="Q423" s="161"/>
      <c r="R423" s="161"/>
      <c r="S423" s="161"/>
      <c r="T423" s="161"/>
      <c r="U423" s="161"/>
      <c r="V423" s="161"/>
      <c r="W423" s="161"/>
      <c r="X423" s="161"/>
      <c r="Y423" s="161"/>
      <c r="Z423" s="161"/>
      <c r="AA423" s="161"/>
      <c r="AB423" s="161"/>
      <c r="AC423" s="161"/>
      <c r="AD423" s="161"/>
      <c r="AE423" s="161"/>
      <c r="AF423" s="161"/>
      <c r="AG423" s="17"/>
      <c r="AH423" s="17"/>
      <c r="AI423" s="17"/>
      <c r="AJ423" s="161"/>
      <c r="AK423" s="161"/>
      <c r="AL423" s="161"/>
      <c r="AM423" s="161"/>
      <c r="AN423" s="161"/>
      <c r="AO423" s="161"/>
      <c r="AP423" s="161"/>
      <c r="AQ423" s="161"/>
      <c r="AR423" s="161"/>
      <c r="AS423" s="161"/>
      <c r="AT423" s="161"/>
      <c r="AU423" s="161"/>
      <c r="AV423" s="17"/>
      <c r="AW423" s="17"/>
      <c r="AX423" s="17"/>
      <c r="AY423" s="161"/>
      <c r="AZ423" s="161"/>
      <c r="BA423" s="161"/>
      <c r="BB423" s="161"/>
      <c r="BC423" s="161"/>
      <c r="BD423" s="161"/>
      <c r="BE423" s="161"/>
      <c r="BF423" s="161"/>
      <c r="BG423" s="161"/>
      <c r="BH423" s="161"/>
      <c r="BI423" s="161"/>
      <c r="BJ423" s="161"/>
      <c r="BK423" s="17"/>
      <c r="BL423" s="17"/>
      <c r="BM423" s="17"/>
      <c r="BN423" s="161"/>
      <c r="BO423" s="161"/>
      <c r="BP423" s="161"/>
      <c r="BQ423" s="161"/>
      <c r="BR423" s="161"/>
      <c r="BS423" s="161"/>
      <c r="BT423" s="161"/>
      <c r="BU423" s="161"/>
      <c r="BV423" s="161"/>
      <c r="BW423" s="161"/>
      <c r="BX423" s="161"/>
      <c r="BY423" s="161"/>
      <c r="BZ423" s="17"/>
      <c r="CA423" s="17"/>
      <c r="CB423" s="17"/>
      <c r="CC423" s="161"/>
      <c r="CD423" s="161"/>
      <c r="CE423" s="161"/>
      <c r="CF423" s="161"/>
      <c r="CG423" s="161"/>
      <c r="CH423" s="161"/>
      <c r="CI423" s="161"/>
      <c r="CJ423" s="161"/>
      <c r="CK423" s="161"/>
      <c r="CL423" s="161"/>
      <c r="CM423" s="161"/>
      <c r="CN423" s="161"/>
      <c r="CO423" s="17"/>
      <c r="CP423" s="17"/>
      <c r="CQ423" s="17"/>
    </row>
    <row r="424" spans="1:95" s="8" customFormat="1" x14ac:dyDescent="0.35">
      <c r="A424" s="13" t="s">
        <v>123</v>
      </c>
      <c r="B424" s="13"/>
      <c r="C424" s="220"/>
      <c r="D424" s="220"/>
      <c r="E424" s="13"/>
      <c r="F424" s="161"/>
      <c r="G424" s="161"/>
      <c r="H424" s="161"/>
      <c r="I424" s="161"/>
      <c r="J424" s="161"/>
      <c r="K424" s="161"/>
      <c r="L424" s="161"/>
      <c r="M424" s="161"/>
      <c r="N424" s="161"/>
      <c r="O424" s="161"/>
      <c r="P424" s="161"/>
      <c r="Q424" s="161"/>
      <c r="R424" s="161"/>
      <c r="S424" s="161"/>
      <c r="T424" s="161"/>
      <c r="U424" s="161"/>
      <c r="V424" s="161"/>
      <c r="W424" s="161"/>
      <c r="X424" s="161"/>
      <c r="Y424" s="161"/>
      <c r="Z424" s="161"/>
      <c r="AA424" s="161"/>
      <c r="AB424" s="161"/>
      <c r="AC424" s="161"/>
      <c r="AD424" s="161"/>
      <c r="AE424" s="161"/>
      <c r="AF424" s="161"/>
      <c r="AG424" s="17"/>
      <c r="AH424" s="17"/>
      <c r="AI424" s="17"/>
      <c r="AJ424" s="161"/>
      <c r="AK424" s="161"/>
      <c r="AL424" s="161"/>
      <c r="AM424" s="161"/>
      <c r="AN424" s="161"/>
      <c r="AO424" s="161"/>
      <c r="AP424" s="161"/>
      <c r="AQ424" s="161"/>
      <c r="AR424" s="161"/>
      <c r="AS424" s="161"/>
      <c r="AT424" s="161"/>
      <c r="AU424" s="161"/>
      <c r="AV424" s="17"/>
      <c r="AW424" s="17"/>
      <c r="AX424" s="17"/>
      <c r="AY424" s="161"/>
      <c r="AZ424" s="161"/>
      <c r="BA424" s="161"/>
      <c r="BB424" s="161"/>
      <c r="BC424" s="161"/>
      <c r="BD424" s="161"/>
      <c r="BE424" s="161"/>
      <c r="BF424" s="161"/>
      <c r="BG424" s="161"/>
      <c r="BH424" s="161"/>
      <c r="BI424" s="161"/>
      <c r="BJ424" s="161"/>
      <c r="BK424" s="17"/>
      <c r="BL424" s="17"/>
      <c r="BM424" s="17"/>
      <c r="BN424" s="161"/>
      <c r="BO424" s="161"/>
      <c r="BP424" s="161"/>
      <c r="BQ424" s="161"/>
      <c r="BR424" s="161"/>
      <c r="BS424" s="161"/>
      <c r="BT424" s="161"/>
      <c r="BU424" s="161"/>
      <c r="BV424" s="161"/>
      <c r="BW424" s="161"/>
      <c r="BX424" s="161"/>
      <c r="BY424" s="161"/>
      <c r="BZ424" s="17"/>
      <c r="CA424" s="17"/>
      <c r="CB424" s="17"/>
      <c r="CC424" s="161"/>
      <c r="CD424" s="161"/>
      <c r="CE424" s="161"/>
      <c r="CF424" s="161"/>
      <c r="CG424" s="161"/>
      <c r="CH424" s="161"/>
      <c r="CI424" s="161"/>
      <c r="CJ424" s="161"/>
      <c r="CK424" s="161"/>
      <c r="CL424" s="161"/>
      <c r="CM424" s="161"/>
      <c r="CN424" s="161"/>
      <c r="CO424" s="17"/>
      <c r="CP424" s="17"/>
      <c r="CQ424" s="17"/>
    </row>
    <row r="425" spans="1:95" s="8" customFormat="1" x14ac:dyDescent="0.35">
      <c r="C425" s="17"/>
      <c r="D425" s="17"/>
      <c r="F425" s="161"/>
      <c r="G425" s="161"/>
      <c r="H425" s="161"/>
      <c r="I425" s="161"/>
      <c r="J425" s="161"/>
      <c r="K425" s="161"/>
      <c r="L425" s="161"/>
      <c r="M425" s="161"/>
      <c r="N425" s="161"/>
      <c r="O425" s="161"/>
      <c r="P425" s="161"/>
      <c r="Q425" s="161"/>
      <c r="R425" s="161"/>
      <c r="S425" s="161"/>
      <c r="T425" s="161"/>
      <c r="U425" s="161"/>
      <c r="V425" s="161"/>
      <c r="W425" s="161"/>
      <c r="X425" s="161"/>
      <c r="Y425" s="161"/>
      <c r="Z425" s="161"/>
      <c r="AA425" s="161"/>
      <c r="AB425" s="161"/>
      <c r="AC425" s="161"/>
      <c r="AD425" s="161"/>
      <c r="AE425" s="161"/>
      <c r="AF425" s="161"/>
      <c r="AG425" s="17"/>
      <c r="AH425" s="17"/>
      <c r="AI425" s="17"/>
      <c r="AJ425" s="161"/>
      <c r="AK425" s="161"/>
      <c r="AL425" s="161"/>
      <c r="AM425" s="161"/>
      <c r="AN425" s="161"/>
      <c r="AO425" s="161"/>
      <c r="AP425" s="161"/>
      <c r="AQ425" s="161"/>
      <c r="AR425" s="161"/>
      <c r="AS425" s="161"/>
      <c r="AT425" s="161"/>
      <c r="AU425" s="161"/>
      <c r="AV425" s="17"/>
      <c r="AW425" s="17"/>
      <c r="AX425" s="17"/>
      <c r="AY425" s="161"/>
      <c r="AZ425" s="161"/>
      <c r="BA425" s="161"/>
      <c r="BB425" s="161"/>
      <c r="BC425" s="161"/>
      <c r="BD425" s="161"/>
      <c r="BE425" s="161"/>
      <c r="BF425" s="161"/>
      <c r="BG425" s="161"/>
      <c r="BH425" s="161"/>
      <c r="BI425" s="161"/>
      <c r="BJ425" s="161"/>
      <c r="BK425" s="17"/>
      <c r="BL425" s="17"/>
      <c r="BM425" s="17"/>
      <c r="BN425" s="161"/>
      <c r="BO425" s="161"/>
      <c r="BP425" s="161"/>
      <c r="BQ425" s="161"/>
      <c r="BR425" s="161"/>
      <c r="BS425" s="161"/>
      <c r="BT425" s="161"/>
      <c r="BU425" s="161"/>
      <c r="BV425" s="161"/>
      <c r="BW425" s="161"/>
      <c r="BX425" s="161"/>
      <c r="BY425" s="161"/>
      <c r="BZ425" s="17"/>
      <c r="CA425" s="17"/>
      <c r="CB425" s="17"/>
      <c r="CC425" s="161"/>
      <c r="CD425" s="161"/>
      <c r="CE425" s="161"/>
      <c r="CF425" s="161"/>
      <c r="CG425" s="161"/>
      <c r="CH425" s="161"/>
      <c r="CI425" s="161"/>
      <c r="CJ425" s="161"/>
      <c r="CK425" s="161"/>
      <c r="CL425" s="161"/>
      <c r="CM425" s="161"/>
      <c r="CN425" s="161"/>
      <c r="CO425" s="17"/>
      <c r="CP425" s="17"/>
      <c r="CQ425" s="17"/>
    </row>
    <row r="426" spans="1:95" s="12" customFormat="1" x14ac:dyDescent="0.35">
      <c r="A426" s="12" t="s">
        <v>125</v>
      </c>
      <c r="C426" s="17">
        <v>0</v>
      </c>
      <c r="D426" s="17">
        <v>0</v>
      </c>
      <c r="F426" s="174">
        <v>0</v>
      </c>
      <c r="G426" s="174">
        <v>0</v>
      </c>
      <c r="H426" s="174">
        <v>0</v>
      </c>
      <c r="I426" s="174">
        <v>0</v>
      </c>
      <c r="J426" s="174">
        <f t="shared" ref="J426:Q426" si="2141">I426</f>
        <v>0</v>
      </c>
      <c r="K426" s="174">
        <f t="shared" si="2141"/>
        <v>0</v>
      </c>
      <c r="L426" s="174">
        <f t="shared" si="2141"/>
        <v>0</v>
      </c>
      <c r="M426" s="174">
        <f t="shared" si="2141"/>
        <v>0</v>
      </c>
      <c r="N426" s="174">
        <f t="shared" si="2141"/>
        <v>0</v>
      </c>
      <c r="O426" s="174">
        <f t="shared" si="2141"/>
        <v>0</v>
      </c>
      <c r="P426" s="174">
        <f t="shared" si="2141"/>
        <v>0</v>
      </c>
      <c r="Q426" s="174">
        <f t="shared" si="2141"/>
        <v>0</v>
      </c>
      <c r="R426" s="187"/>
      <c r="S426" s="174"/>
      <c r="T426" s="187"/>
      <c r="U426" s="174">
        <v>0</v>
      </c>
      <c r="V426" s="174">
        <v>0</v>
      </c>
      <c r="W426" s="174">
        <v>0</v>
      </c>
      <c r="X426" s="174">
        <v>0</v>
      </c>
      <c r="Y426" s="174">
        <f t="shared" ref="Y426" si="2142">X426</f>
        <v>0</v>
      </c>
      <c r="Z426" s="174">
        <f t="shared" ref="Z426" si="2143">Y426</f>
        <v>0</v>
      </c>
      <c r="AA426" s="174">
        <f t="shared" ref="AA426" si="2144">Z426</f>
        <v>0</v>
      </c>
      <c r="AB426" s="174">
        <f t="shared" ref="AB426" si="2145">AA426</f>
        <v>0</v>
      </c>
      <c r="AC426" s="174">
        <f t="shared" ref="AC426" si="2146">AB426</f>
        <v>0</v>
      </c>
      <c r="AD426" s="174">
        <f t="shared" ref="AD426" si="2147">AC426</f>
        <v>0</v>
      </c>
      <c r="AE426" s="174">
        <f t="shared" ref="AE426" si="2148">AD426</f>
        <v>0</v>
      </c>
      <c r="AF426" s="174">
        <f t="shared" ref="AF426" si="2149">AE426</f>
        <v>0</v>
      </c>
      <c r="AG426" s="210"/>
      <c r="AH426" s="210"/>
      <c r="AI426" s="210"/>
      <c r="AJ426" s="174">
        <v>0</v>
      </c>
      <c r="AK426" s="174">
        <v>0</v>
      </c>
      <c r="AL426" s="174">
        <v>0</v>
      </c>
      <c r="AM426" s="174">
        <v>0</v>
      </c>
      <c r="AN426" s="174">
        <f t="shared" ref="AN426" si="2150">AM426</f>
        <v>0</v>
      </c>
      <c r="AO426" s="174">
        <f t="shared" ref="AO426" si="2151">AN426</f>
        <v>0</v>
      </c>
      <c r="AP426" s="174">
        <f t="shared" ref="AP426" si="2152">AO426</f>
        <v>0</v>
      </c>
      <c r="AQ426" s="174">
        <f t="shared" ref="AQ426" si="2153">AP426</f>
        <v>0</v>
      </c>
      <c r="AR426" s="174">
        <f t="shared" ref="AR426" si="2154">AQ426</f>
        <v>0</v>
      </c>
      <c r="AS426" s="174">
        <f t="shared" ref="AS426" si="2155">AR426</f>
        <v>0</v>
      </c>
      <c r="AT426" s="174">
        <f t="shared" ref="AT426" si="2156">AS426</f>
        <v>0</v>
      </c>
      <c r="AU426" s="174">
        <f t="shared" ref="AU426" si="2157">AT426</f>
        <v>0</v>
      </c>
      <c r="AV426" s="210"/>
      <c r="AW426" s="210"/>
      <c r="AX426" s="210"/>
      <c r="AY426" s="174">
        <v>0</v>
      </c>
      <c r="AZ426" s="174">
        <v>0</v>
      </c>
      <c r="BA426" s="174">
        <v>0</v>
      </c>
      <c r="BB426" s="174">
        <v>0</v>
      </c>
      <c r="BC426" s="174">
        <f t="shared" ref="BC426" si="2158">BB426</f>
        <v>0</v>
      </c>
      <c r="BD426" s="174">
        <f t="shared" ref="BD426" si="2159">BC426</f>
        <v>0</v>
      </c>
      <c r="BE426" s="174">
        <f t="shared" ref="BE426" si="2160">BD426</f>
        <v>0</v>
      </c>
      <c r="BF426" s="174">
        <f t="shared" ref="BF426" si="2161">BE426</f>
        <v>0</v>
      </c>
      <c r="BG426" s="174">
        <f t="shared" ref="BG426" si="2162">BF426</f>
        <v>0</v>
      </c>
      <c r="BH426" s="174">
        <f t="shared" ref="BH426" si="2163">BG426</f>
        <v>0</v>
      </c>
      <c r="BI426" s="174">
        <f t="shared" ref="BI426" si="2164">BH426</f>
        <v>0</v>
      </c>
      <c r="BJ426" s="174">
        <f t="shared" ref="BJ426" si="2165">BI426</f>
        <v>0</v>
      </c>
      <c r="BK426" s="210"/>
      <c r="BL426" s="210"/>
      <c r="BM426" s="210"/>
      <c r="BN426" s="174">
        <v>0</v>
      </c>
      <c r="BO426" s="174">
        <v>0</v>
      </c>
      <c r="BP426" s="174">
        <v>0</v>
      </c>
      <c r="BQ426" s="174">
        <v>0</v>
      </c>
      <c r="BR426" s="174">
        <f t="shared" ref="BR426" si="2166">BQ426</f>
        <v>0</v>
      </c>
      <c r="BS426" s="174">
        <f t="shared" ref="BS426" si="2167">BR426</f>
        <v>0</v>
      </c>
      <c r="BT426" s="174">
        <f t="shared" ref="BT426" si="2168">BS426</f>
        <v>0</v>
      </c>
      <c r="BU426" s="174">
        <f t="shared" ref="BU426" si="2169">BT426</f>
        <v>0</v>
      </c>
      <c r="BV426" s="174">
        <f t="shared" ref="BV426" si="2170">BU426</f>
        <v>0</v>
      </c>
      <c r="BW426" s="174">
        <f t="shared" ref="BW426" si="2171">BV426</f>
        <v>0</v>
      </c>
      <c r="BX426" s="174">
        <f t="shared" ref="BX426" si="2172">BW426</f>
        <v>0</v>
      </c>
      <c r="BY426" s="174">
        <f t="shared" ref="BY426" si="2173">BX426</f>
        <v>0</v>
      </c>
      <c r="BZ426" s="210"/>
      <c r="CA426" s="210"/>
      <c r="CB426" s="210"/>
      <c r="CC426" s="174">
        <v>0</v>
      </c>
      <c r="CD426" s="174">
        <v>0</v>
      </c>
      <c r="CE426" s="174">
        <v>0</v>
      </c>
      <c r="CF426" s="174">
        <v>0</v>
      </c>
      <c r="CG426" s="174">
        <f t="shared" ref="CG426" si="2174">CF426</f>
        <v>0</v>
      </c>
      <c r="CH426" s="174">
        <f t="shared" ref="CH426" si="2175">CG426</f>
        <v>0</v>
      </c>
      <c r="CI426" s="174">
        <f t="shared" ref="CI426" si="2176">CH426</f>
        <v>0</v>
      </c>
      <c r="CJ426" s="174">
        <f t="shared" ref="CJ426" si="2177">CI426</f>
        <v>0</v>
      </c>
      <c r="CK426" s="174">
        <f t="shared" ref="CK426" si="2178">CJ426</f>
        <v>0</v>
      </c>
      <c r="CL426" s="174">
        <f t="shared" ref="CL426" si="2179">CK426</f>
        <v>0</v>
      </c>
      <c r="CM426" s="174">
        <f t="shared" ref="CM426" si="2180">CL426</f>
        <v>0</v>
      </c>
      <c r="CN426" s="174">
        <f t="shared" ref="CN426" si="2181">CM426</f>
        <v>0</v>
      </c>
      <c r="CO426" s="210"/>
      <c r="CP426" s="210"/>
      <c r="CQ426" s="210"/>
    </row>
    <row r="427" spans="1:95" s="8" customFormat="1" x14ac:dyDescent="0.35">
      <c r="C427" s="17"/>
      <c r="D427" s="17"/>
      <c r="F427" s="161"/>
      <c r="G427" s="161"/>
      <c r="H427" s="161"/>
      <c r="I427" s="161"/>
      <c r="J427" s="161"/>
      <c r="K427" s="161"/>
      <c r="L427" s="161"/>
      <c r="M427" s="161"/>
      <c r="N427" s="161"/>
      <c r="O427" s="161"/>
      <c r="P427" s="161"/>
      <c r="Q427" s="161"/>
      <c r="R427" s="161"/>
      <c r="S427" s="161"/>
      <c r="T427" s="161"/>
      <c r="U427" s="161"/>
      <c r="V427" s="161"/>
      <c r="W427" s="161"/>
      <c r="X427" s="161"/>
      <c r="Y427" s="161"/>
      <c r="Z427" s="161"/>
      <c r="AA427" s="161"/>
      <c r="AB427" s="161"/>
      <c r="AC427" s="161"/>
      <c r="AD427" s="161"/>
      <c r="AE427" s="161"/>
      <c r="AF427" s="161"/>
      <c r="AG427" s="17"/>
      <c r="AH427" s="17"/>
      <c r="AI427" s="17"/>
      <c r="AJ427" s="161"/>
      <c r="AK427" s="161"/>
      <c r="AL427" s="161"/>
      <c r="AM427" s="161"/>
      <c r="AN427" s="161"/>
      <c r="AO427" s="161"/>
      <c r="AP427" s="161"/>
      <c r="AQ427" s="161"/>
      <c r="AR427" s="161"/>
      <c r="AS427" s="161"/>
      <c r="AT427" s="161"/>
      <c r="AU427" s="161"/>
      <c r="AV427" s="17"/>
      <c r="AW427" s="17"/>
      <c r="AX427" s="17"/>
      <c r="AY427" s="161"/>
      <c r="AZ427" s="161"/>
      <c r="BA427" s="161"/>
      <c r="BB427" s="161"/>
      <c r="BC427" s="161"/>
      <c r="BD427" s="161"/>
      <c r="BE427" s="161"/>
      <c r="BF427" s="161"/>
      <c r="BG427" s="161"/>
      <c r="BH427" s="161"/>
      <c r="BI427" s="161"/>
      <c r="BJ427" s="161"/>
      <c r="BK427" s="17"/>
      <c r="BL427" s="17"/>
      <c r="BM427" s="17"/>
      <c r="BN427" s="161"/>
      <c r="BO427" s="161"/>
      <c r="BP427" s="161"/>
      <c r="BQ427" s="161"/>
      <c r="BR427" s="161"/>
      <c r="BS427" s="161"/>
      <c r="BT427" s="161"/>
      <c r="BU427" s="161"/>
      <c r="BV427" s="161"/>
      <c r="BW427" s="161"/>
      <c r="BX427" s="161"/>
      <c r="BY427" s="161"/>
      <c r="BZ427" s="17"/>
      <c r="CA427" s="17"/>
      <c r="CB427" s="17"/>
      <c r="CC427" s="161"/>
      <c r="CD427" s="161"/>
      <c r="CE427" s="161"/>
      <c r="CF427" s="161"/>
      <c r="CG427" s="161"/>
      <c r="CH427" s="161"/>
      <c r="CI427" s="161"/>
      <c r="CJ427" s="161"/>
      <c r="CK427" s="161"/>
      <c r="CL427" s="161"/>
      <c r="CM427" s="161"/>
      <c r="CN427" s="161"/>
      <c r="CO427" s="17"/>
      <c r="CP427" s="17"/>
      <c r="CQ427" s="17"/>
    </row>
    <row r="428" spans="1:95" s="15" customFormat="1" ht="16" thickBot="1" x14ac:dyDescent="0.4">
      <c r="A428" s="15" t="s">
        <v>124</v>
      </c>
      <c r="C428" s="79">
        <f>C426</f>
        <v>0</v>
      </c>
      <c r="D428" s="79">
        <f>D426</f>
        <v>0</v>
      </c>
      <c r="F428" s="195">
        <v>0</v>
      </c>
      <c r="G428" s="195">
        <v>0</v>
      </c>
      <c r="H428" s="195">
        <v>0</v>
      </c>
      <c r="I428" s="195">
        <v>0</v>
      </c>
      <c r="J428" s="195">
        <v>0</v>
      </c>
      <c r="K428" s="195">
        <v>0</v>
      </c>
      <c r="L428" s="195">
        <v>0</v>
      </c>
      <c r="M428" s="195">
        <v>0</v>
      </c>
      <c r="N428" s="195">
        <v>0</v>
      </c>
      <c r="O428" s="195">
        <v>0</v>
      </c>
      <c r="P428" s="195">
        <v>0</v>
      </c>
      <c r="Q428" s="195">
        <f>0-SUM(F428:P428)</f>
        <v>0</v>
      </c>
      <c r="R428" s="171"/>
      <c r="S428" s="195"/>
      <c r="T428" s="171"/>
      <c r="U428" s="195">
        <v>0</v>
      </c>
      <c r="V428" s="195">
        <v>0</v>
      </c>
      <c r="W428" s="195">
        <v>0</v>
      </c>
      <c r="X428" s="195">
        <v>0</v>
      </c>
      <c r="Y428" s="195">
        <v>0</v>
      </c>
      <c r="Z428" s="195">
        <v>0</v>
      </c>
      <c r="AA428" s="195">
        <v>0</v>
      </c>
      <c r="AB428" s="195">
        <v>0</v>
      </c>
      <c r="AC428" s="195">
        <v>0</v>
      </c>
      <c r="AD428" s="195">
        <v>0</v>
      </c>
      <c r="AE428" s="195">
        <v>0</v>
      </c>
      <c r="AF428" s="195">
        <f>0-SUM(U428:AE428)</f>
        <v>0</v>
      </c>
      <c r="AG428" s="79"/>
      <c r="AH428" s="79"/>
      <c r="AI428" s="79"/>
      <c r="AJ428" s="195">
        <v>0</v>
      </c>
      <c r="AK428" s="195">
        <v>0</v>
      </c>
      <c r="AL428" s="195">
        <v>0</v>
      </c>
      <c r="AM428" s="195">
        <v>0</v>
      </c>
      <c r="AN428" s="195">
        <v>0</v>
      </c>
      <c r="AO428" s="195">
        <v>0</v>
      </c>
      <c r="AP428" s="195">
        <v>0</v>
      </c>
      <c r="AQ428" s="195">
        <v>0</v>
      </c>
      <c r="AR428" s="195">
        <v>0</v>
      </c>
      <c r="AS428" s="195">
        <v>0</v>
      </c>
      <c r="AT428" s="195">
        <v>0</v>
      </c>
      <c r="AU428" s="195">
        <f>0-SUM(AJ428:AT428)</f>
        <v>0</v>
      </c>
      <c r="AV428" s="79"/>
      <c r="AW428" s="79"/>
      <c r="AX428" s="79"/>
      <c r="AY428" s="195">
        <v>0</v>
      </c>
      <c r="AZ428" s="195">
        <v>0</v>
      </c>
      <c r="BA428" s="195">
        <v>0</v>
      </c>
      <c r="BB428" s="195">
        <v>0</v>
      </c>
      <c r="BC428" s="195">
        <v>0</v>
      </c>
      <c r="BD428" s="195">
        <v>0</v>
      </c>
      <c r="BE428" s="195">
        <v>0</v>
      </c>
      <c r="BF428" s="195">
        <v>0</v>
      </c>
      <c r="BG428" s="195">
        <v>0</v>
      </c>
      <c r="BH428" s="195">
        <v>0</v>
      </c>
      <c r="BI428" s="195">
        <v>0</v>
      </c>
      <c r="BJ428" s="195">
        <f>0-SUM(AY428:BI428)</f>
        <v>0</v>
      </c>
      <c r="BK428" s="79"/>
      <c r="BL428" s="79"/>
      <c r="BM428" s="79"/>
      <c r="BN428" s="195">
        <v>0</v>
      </c>
      <c r="BO428" s="195">
        <v>0</v>
      </c>
      <c r="BP428" s="195">
        <v>0</v>
      </c>
      <c r="BQ428" s="195">
        <v>0</v>
      </c>
      <c r="BR428" s="195">
        <v>0</v>
      </c>
      <c r="BS428" s="195">
        <v>0</v>
      </c>
      <c r="BT428" s="195">
        <v>0</v>
      </c>
      <c r="BU428" s="195">
        <v>0</v>
      </c>
      <c r="BV428" s="195">
        <v>0</v>
      </c>
      <c r="BW428" s="195">
        <v>0</v>
      </c>
      <c r="BX428" s="195">
        <v>0</v>
      </c>
      <c r="BY428" s="195">
        <f>0-SUM(BN428:BX428)</f>
        <v>0</v>
      </c>
      <c r="BZ428" s="79"/>
      <c r="CA428" s="79"/>
      <c r="CB428" s="79"/>
      <c r="CC428" s="195">
        <v>0</v>
      </c>
      <c r="CD428" s="195">
        <v>0</v>
      </c>
      <c r="CE428" s="195">
        <v>0</v>
      </c>
      <c r="CF428" s="195">
        <v>0</v>
      </c>
      <c r="CG428" s="195">
        <v>0</v>
      </c>
      <c r="CH428" s="195">
        <v>0</v>
      </c>
      <c r="CI428" s="195">
        <v>0</v>
      </c>
      <c r="CJ428" s="195">
        <v>0</v>
      </c>
      <c r="CK428" s="195">
        <v>0</v>
      </c>
      <c r="CL428" s="195">
        <v>0</v>
      </c>
      <c r="CM428" s="195">
        <v>0</v>
      </c>
      <c r="CN428" s="195">
        <f>0-SUM(CC428:CM428)</f>
        <v>0</v>
      </c>
      <c r="CO428" s="79"/>
      <c r="CP428" s="79"/>
      <c r="CQ428" s="79"/>
    </row>
    <row r="429" spans="1:95" s="8" customFormat="1" x14ac:dyDescent="0.35">
      <c r="C429" s="17"/>
      <c r="D429" s="17"/>
      <c r="F429" s="161"/>
      <c r="G429" s="161"/>
      <c r="H429" s="161"/>
      <c r="I429" s="161"/>
      <c r="J429" s="161"/>
      <c r="K429" s="161"/>
      <c r="L429" s="161"/>
      <c r="M429" s="161"/>
      <c r="N429" s="161"/>
      <c r="O429" s="161"/>
      <c r="P429" s="161"/>
      <c r="Q429" s="161"/>
      <c r="R429" s="161"/>
      <c r="S429" s="161"/>
      <c r="T429" s="161"/>
      <c r="U429" s="161"/>
      <c r="V429" s="161"/>
      <c r="W429" s="161"/>
      <c r="X429" s="161"/>
      <c r="Y429" s="161"/>
      <c r="Z429" s="161"/>
      <c r="AA429" s="161"/>
      <c r="AB429" s="161"/>
      <c r="AC429" s="161"/>
      <c r="AD429" s="161"/>
      <c r="AE429" s="161"/>
      <c r="AF429" s="161"/>
      <c r="AG429" s="17"/>
      <c r="AH429" s="17"/>
      <c r="AI429" s="17"/>
      <c r="AJ429" s="161"/>
      <c r="AK429" s="161"/>
      <c r="AL429" s="161"/>
      <c r="AM429" s="161"/>
      <c r="AN429" s="161"/>
      <c r="AO429" s="161"/>
      <c r="AP429" s="161"/>
      <c r="AQ429" s="161"/>
      <c r="AR429" s="161"/>
      <c r="AS429" s="161"/>
      <c r="AT429" s="161"/>
      <c r="AU429" s="161"/>
      <c r="AV429" s="17"/>
      <c r="AW429" s="17"/>
      <c r="AX429" s="17"/>
      <c r="AY429" s="161"/>
      <c r="AZ429" s="161"/>
      <c r="BA429" s="161"/>
      <c r="BB429" s="161"/>
      <c r="BC429" s="161"/>
      <c r="BD429" s="161"/>
      <c r="BE429" s="161"/>
      <c r="BF429" s="161"/>
      <c r="BG429" s="161"/>
      <c r="BH429" s="161"/>
      <c r="BI429" s="161"/>
      <c r="BJ429" s="161"/>
      <c r="BK429" s="17"/>
      <c r="BL429" s="17"/>
      <c r="BM429" s="17"/>
      <c r="BN429" s="161"/>
      <c r="BO429" s="161"/>
      <c r="BP429" s="161"/>
      <c r="BQ429" s="161"/>
      <c r="BR429" s="161"/>
      <c r="BS429" s="161"/>
      <c r="BT429" s="161"/>
      <c r="BU429" s="161"/>
      <c r="BV429" s="161"/>
      <c r="BW429" s="161"/>
      <c r="BX429" s="161"/>
      <c r="BY429" s="161"/>
      <c r="BZ429" s="17"/>
      <c r="CA429" s="17"/>
      <c r="CB429" s="17"/>
      <c r="CC429" s="161"/>
      <c r="CD429" s="161"/>
      <c r="CE429" s="161"/>
      <c r="CF429" s="161"/>
      <c r="CG429" s="161"/>
      <c r="CH429" s="161"/>
      <c r="CI429" s="161"/>
      <c r="CJ429" s="161"/>
      <c r="CK429" s="161"/>
      <c r="CL429" s="161"/>
      <c r="CM429" s="161"/>
      <c r="CN429" s="161"/>
      <c r="CO429" s="17"/>
      <c r="CP429" s="17"/>
      <c r="CQ429" s="17"/>
    </row>
    <row r="430" spans="1:95" s="8" customFormat="1" x14ac:dyDescent="0.35">
      <c r="A430" s="13" t="s">
        <v>127</v>
      </c>
      <c r="B430" s="13"/>
      <c r="C430" s="220"/>
      <c r="D430" s="220"/>
      <c r="E430" s="13"/>
      <c r="F430" s="161"/>
      <c r="G430" s="161"/>
      <c r="H430" s="161"/>
      <c r="I430" s="161"/>
      <c r="J430" s="161"/>
      <c r="K430" s="161"/>
      <c r="L430" s="161"/>
      <c r="M430" s="161"/>
      <c r="N430" s="161"/>
      <c r="O430" s="161"/>
      <c r="P430" s="161"/>
      <c r="Q430" s="161"/>
      <c r="R430" s="161"/>
      <c r="S430" s="161"/>
      <c r="T430" s="161"/>
      <c r="U430" s="161"/>
      <c r="V430" s="161"/>
      <c r="W430" s="161"/>
      <c r="X430" s="161"/>
      <c r="Y430" s="161"/>
      <c r="Z430" s="161"/>
      <c r="AA430" s="161"/>
      <c r="AB430" s="161"/>
      <c r="AC430" s="161"/>
      <c r="AD430" s="161"/>
      <c r="AE430" s="161"/>
      <c r="AF430" s="161"/>
      <c r="AG430" s="17"/>
      <c r="AH430" s="17"/>
      <c r="AI430" s="17"/>
      <c r="AJ430" s="161"/>
      <c r="AK430" s="161"/>
      <c r="AL430" s="161"/>
      <c r="AM430" s="161"/>
      <c r="AN430" s="161"/>
      <c r="AO430" s="161"/>
      <c r="AP430" s="161"/>
      <c r="AQ430" s="161"/>
      <c r="AR430" s="161"/>
      <c r="AS430" s="161"/>
      <c r="AT430" s="161"/>
      <c r="AU430" s="161"/>
      <c r="AV430" s="17"/>
      <c r="AW430" s="17"/>
      <c r="AX430" s="17"/>
      <c r="AY430" s="161"/>
      <c r="AZ430" s="161"/>
      <c r="BA430" s="161"/>
      <c r="BB430" s="161"/>
      <c r="BC430" s="161"/>
      <c r="BD430" s="161"/>
      <c r="BE430" s="161"/>
      <c r="BF430" s="161"/>
      <c r="BG430" s="161"/>
      <c r="BH430" s="161"/>
      <c r="BI430" s="161"/>
      <c r="BJ430" s="161"/>
      <c r="BK430" s="17"/>
      <c r="BL430" s="17"/>
      <c r="BM430" s="17"/>
      <c r="BN430" s="161"/>
      <c r="BO430" s="161"/>
      <c r="BP430" s="161"/>
      <c r="BQ430" s="161"/>
      <c r="BR430" s="161"/>
      <c r="BS430" s="161"/>
      <c r="BT430" s="161"/>
      <c r="BU430" s="161"/>
      <c r="BV430" s="161"/>
      <c r="BW430" s="161"/>
      <c r="BX430" s="161"/>
      <c r="BY430" s="161"/>
      <c r="BZ430" s="17"/>
      <c r="CA430" s="17"/>
      <c r="CB430" s="17"/>
      <c r="CC430" s="161"/>
      <c r="CD430" s="161"/>
      <c r="CE430" s="161"/>
      <c r="CF430" s="161"/>
      <c r="CG430" s="161"/>
      <c r="CH430" s="161"/>
      <c r="CI430" s="161"/>
      <c r="CJ430" s="161"/>
      <c r="CK430" s="161"/>
      <c r="CL430" s="161"/>
      <c r="CM430" s="161"/>
      <c r="CN430" s="161"/>
      <c r="CO430" s="17"/>
      <c r="CP430" s="17"/>
      <c r="CQ430" s="17"/>
    </row>
    <row r="431" spans="1:95" s="8" customFormat="1" x14ac:dyDescent="0.35">
      <c r="C431" s="17"/>
      <c r="D431" s="17"/>
      <c r="F431" s="161"/>
      <c r="G431" s="161"/>
      <c r="H431" s="161"/>
      <c r="I431" s="161"/>
      <c r="J431" s="161"/>
      <c r="K431" s="161"/>
      <c r="L431" s="161"/>
      <c r="M431" s="161"/>
      <c r="N431" s="161"/>
      <c r="O431" s="161"/>
      <c r="P431" s="161"/>
      <c r="Q431" s="161"/>
      <c r="R431" s="161"/>
      <c r="S431" s="161"/>
      <c r="T431" s="161"/>
      <c r="U431" s="161"/>
      <c r="V431" s="161"/>
      <c r="W431" s="161"/>
      <c r="X431" s="161"/>
      <c r="Y431" s="161"/>
      <c r="Z431" s="161"/>
      <c r="AA431" s="161"/>
      <c r="AB431" s="161"/>
      <c r="AC431" s="161"/>
      <c r="AD431" s="161"/>
      <c r="AE431" s="161"/>
      <c r="AF431" s="161"/>
      <c r="AG431" s="17"/>
      <c r="AH431" s="17"/>
      <c r="AI431" s="17"/>
      <c r="AJ431" s="161"/>
      <c r="AK431" s="161"/>
      <c r="AL431" s="161"/>
      <c r="AM431" s="161"/>
      <c r="AN431" s="161"/>
      <c r="AO431" s="161"/>
      <c r="AP431" s="161"/>
      <c r="AQ431" s="161"/>
      <c r="AR431" s="161"/>
      <c r="AS431" s="161"/>
      <c r="AT431" s="161"/>
      <c r="AU431" s="161"/>
      <c r="AV431" s="17"/>
      <c r="AW431" s="17"/>
      <c r="AX431" s="17"/>
      <c r="AY431" s="161"/>
      <c r="AZ431" s="161"/>
      <c r="BA431" s="161"/>
      <c r="BB431" s="161"/>
      <c r="BC431" s="161"/>
      <c r="BD431" s="161"/>
      <c r="BE431" s="161"/>
      <c r="BF431" s="161"/>
      <c r="BG431" s="161"/>
      <c r="BH431" s="161"/>
      <c r="BI431" s="161"/>
      <c r="BJ431" s="161"/>
      <c r="BK431" s="17"/>
      <c r="BL431" s="17"/>
      <c r="BM431" s="17"/>
      <c r="BN431" s="161"/>
      <c r="BO431" s="161"/>
      <c r="BP431" s="161"/>
      <c r="BQ431" s="161"/>
      <c r="BR431" s="161"/>
      <c r="BS431" s="161"/>
      <c r="BT431" s="161"/>
      <c r="BU431" s="161"/>
      <c r="BV431" s="161"/>
      <c r="BW431" s="161"/>
      <c r="BX431" s="161"/>
      <c r="BY431" s="161"/>
      <c r="BZ431" s="17"/>
      <c r="CA431" s="17"/>
      <c r="CB431" s="17"/>
      <c r="CC431" s="161"/>
      <c r="CD431" s="161"/>
      <c r="CE431" s="161"/>
      <c r="CF431" s="161"/>
      <c r="CG431" s="161"/>
      <c r="CH431" s="161"/>
      <c r="CI431" s="161"/>
      <c r="CJ431" s="161"/>
      <c r="CK431" s="161"/>
      <c r="CL431" s="161"/>
      <c r="CM431" s="161"/>
      <c r="CN431" s="161"/>
      <c r="CO431" s="17"/>
      <c r="CP431" s="17"/>
      <c r="CQ431" s="17"/>
    </row>
    <row r="432" spans="1:95" s="12" customFormat="1" x14ac:dyDescent="0.35">
      <c r="A432" s="12" t="s">
        <v>126</v>
      </c>
      <c r="C432" s="17">
        <v>0</v>
      </c>
      <c r="D432" s="17">
        <v>0</v>
      </c>
      <c r="F432" s="215">
        <v>0</v>
      </c>
      <c r="G432" s="215">
        <f>F432</f>
        <v>0</v>
      </c>
      <c r="H432" s="215">
        <f>G432</f>
        <v>0</v>
      </c>
      <c r="I432" s="215">
        <f>H432</f>
        <v>0</v>
      </c>
      <c r="J432" s="215"/>
      <c r="K432" s="215"/>
      <c r="L432" s="215"/>
      <c r="M432" s="215"/>
      <c r="N432" s="215"/>
      <c r="O432" s="215"/>
      <c r="P432" s="215">
        <v>0</v>
      </c>
      <c r="Q432" s="215">
        <v>0</v>
      </c>
      <c r="R432" s="187"/>
      <c r="S432" s="215"/>
      <c r="T432" s="187"/>
      <c r="U432" s="215">
        <v>0</v>
      </c>
      <c r="V432" s="215">
        <f>U432</f>
        <v>0</v>
      </c>
      <c r="W432" s="215">
        <f>V432</f>
        <v>0</v>
      </c>
      <c r="X432" s="215">
        <f>W432</f>
        <v>0</v>
      </c>
      <c r="Y432" s="215"/>
      <c r="Z432" s="215"/>
      <c r="AA432" s="215"/>
      <c r="AB432" s="215"/>
      <c r="AC432" s="215"/>
      <c r="AD432" s="215"/>
      <c r="AE432" s="215">
        <v>0</v>
      </c>
      <c r="AF432" s="215">
        <v>0</v>
      </c>
      <c r="AG432" s="210"/>
      <c r="AH432" s="210"/>
      <c r="AI432" s="210"/>
      <c r="AJ432" s="215">
        <v>0</v>
      </c>
      <c r="AK432" s="215">
        <f>AJ432</f>
        <v>0</v>
      </c>
      <c r="AL432" s="215">
        <f>AK432</f>
        <v>0</v>
      </c>
      <c r="AM432" s="215">
        <f>AL432</f>
        <v>0</v>
      </c>
      <c r="AN432" s="215"/>
      <c r="AO432" s="215"/>
      <c r="AP432" s="215"/>
      <c r="AQ432" s="215"/>
      <c r="AR432" s="215"/>
      <c r="AS432" s="215"/>
      <c r="AT432" s="215">
        <v>0</v>
      </c>
      <c r="AU432" s="215">
        <v>0</v>
      </c>
      <c r="AV432" s="210"/>
      <c r="AW432" s="210"/>
      <c r="AX432" s="210"/>
      <c r="AY432" s="215">
        <v>0</v>
      </c>
      <c r="AZ432" s="215">
        <f>AY432</f>
        <v>0</v>
      </c>
      <c r="BA432" s="215">
        <f>AZ432</f>
        <v>0</v>
      </c>
      <c r="BB432" s="215">
        <f>BA432</f>
        <v>0</v>
      </c>
      <c r="BC432" s="215"/>
      <c r="BD432" s="215"/>
      <c r="BE432" s="215"/>
      <c r="BF432" s="215"/>
      <c r="BG432" s="215"/>
      <c r="BH432" s="215"/>
      <c r="BI432" s="215">
        <v>0</v>
      </c>
      <c r="BJ432" s="215">
        <v>0</v>
      </c>
      <c r="BK432" s="210"/>
      <c r="BL432" s="210"/>
      <c r="BM432" s="210"/>
      <c r="BN432" s="215">
        <v>0</v>
      </c>
      <c r="BO432" s="215">
        <f>BN432</f>
        <v>0</v>
      </c>
      <c r="BP432" s="215">
        <f>BO432</f>
        <v>0</v>
      </c>
      <c r="BQ432" s="215">
        <f>BP432</f>
        <v>0</v>
      </c>
      <c r="BR432" s="215"/>
      <c r="BS432" s="215"/>
      <c r="BT432" s="215"/>
      <c r="BU432" s="215"/>
      <c r="BV432" s="215"/>
      <c r="BW432" s="215"/>
      <c r="BX432" s="215">
        <v>0</v>
      </c>
      <c r="BY432" s="215">
        <v>0</v>
      </c>
      <c r="BZ432" s="210"/>
      <c r="CA432" s="210"/>
      <c r="CB432" s="210"/>
      <c r="CC432" s="215">
        <v>0</v>
      </c>
      <c r="CD432" s="215">
        <f>CC432</f>
        <v>0</v>
      </c>
      <c r="CE432" s="215">
        <f>CD432</f>
        <v>0</v>
      </c>
      <c r="CF432" s="215">
        <f>CE432</f>
        <v>0</v>
      </c>
      <c r="CG432" s="215"/>
      <c r="CH432" s="215"/>
      <c r="CI432" s="215"/>
      <c r="CJ432" s="215"/>
      <c r="CK432" s="215"/>
      <c r="CL432" s="215"/>
      <c r="CM432" s="215">
        <v>0</v>
      </c>
      <c r="CN432" s="215">
        <v>0</v>
      </c>
      <c r="CO432" s="210"/>
      <c r="CP432" s="210"/>
      <c r="CQ432" s="210"/>
    </row>
    <row r="433" spans="1:95" s="8" customFormat="1" x14ac:dyDescent="0.35">
      <c r="C433" s="17"/>
      <c r="D433" s="17"/>
      <c r="F433" s="161"/>
      <c r="G433" s="161"/>
      <c r="H433" s="161"/>
      <c r="I433" s="161"/>
      <c r="J433" s="161"/>
      <c r="K433" s="161"/>
      <c r="L433" s="161"/>
      <c r="M433" s="161"/>
      <c r="N433" s="161"/>
      <c r="O433" s="161"/>
      <c r="P433" s="161"/>
      <c r="Q433" s="161"/>
      <c r="R433" s="161"/>
      <c r="S433" s="161"/>
      <c r="T433" s="161"/>
      <c r="U433" s="161"/>
      <c r="V433" s="161"/>
      <c r="W433" s="161"/>
      <c r="X433" s="161"/>
      <c r="Y433" s="161"/>
      <c r="Z433" s="161"/>
      <c r="AA433" s="161"/>
      <c r="AB433" s="161"/>
      <c r="AC433" s="161"/>
      <c r="AD433" s="161"/>
      <c r="AE433" s="161"/>
      <c r="AF433" s="161"/>
      <c r="AG433" s="17"/>
      <c r="AH433" s="17"/>
      <c r="AI433" s="17"/>
      <c r="AJ433" s="161"/>
      <c r="AK433" s="161"/>
      <c r="AL433" s="161"/>
      <c r="AM433" s="161"/>
      <c r="AN433" s="161"/>
      <c r="AO433" s="161"/>
      <c r="AP433" s="161"/>
      <c r="AQ433" s="161"/>
      <c r="AR433" s="161"/>
      <c r="AS433" s="161"/>
      <c r="AT433" s="161"/>
      <c r="AU433" s="161"/>
      <c r="AV433" s="17"/>
      <c r="AW433" s="17"/>
      <c r="AX433" s="17"/>
      <c r="AY433" s="161"/>
      <c r="AZ433" s="161"/>
      <c r="BA433" s="161"/>
      <c r="BB433" s="161"/>
      <c r="BC433" s="161"/>
      <c r="BD433" s="161"/>
      <c r="BE433" s="161"/>
      <c r="BF433" s="161"/>
      <c r="BG433" s="161"/>
      <c r="BH433" s="161"/>
      <c r="BI433" s="161"/>
      <c r="BJ433" s="161"/>
      <c r="BK433" s="17"/>
      <c r="BL433" s="17"/>
      <c r="BM433" s="17"/>
      <c r="BN433" s="161"/>
      <c r="BO433" s="161"/>
      <c r="BP433" s="161"/>
      <c r="BQ433" s="161"/>
      <c r="BR433" s="161"/>
      <c r="BS433" s="161"/>
      <c r="BT433" s="161"/>
      <c r="BU433" s="161"/>
      <c r="BV433" s="161"/>
      <c r="BW433" s="161"/>
      <c r="BX433" s="161"/>
      <c r="BY433" s="161"/>
      <c r="BZ433" s="17"/>
      <c r="CA433" s="17"/>
      <c r="CB433" s="17"/>
      <c r="CC433" s="161"/>
      <c r="CD433" s="161"/>
      <c r="CE433" s="161"/>
      <c r="CF433" s="161"/>
      <c r="CG433" s="161"/>
      <c r="CH433" s="161"/>
      <c r="CI433" s="161"/>
      <c r="CJ433" s="161"/>
      <c r="CK433" s="161"/>
      <c r="CL433" s="161"/>
      <c r="CM433" s="161"/>
      <c r="CN433" s="161"/>
      <c r="CO433" s="17"/>
      <c r="CP433" s="17"/>
      <c r="CQ433" s="17"/>
    </row>
    <row r="434" spans="1:95" s="15" customFormat="1" thickBot="1" x14ac:dyDescent="0.35">
      <c r="A434" s="15" t="s">
        <v>128</v>
      </c>
      <c r="C434" s="79">
        <f>C432</f>
        <v>0</v>
      </c>
      <c r="D434" s="79">
        <f>D432</f>
        <v>0</v>
      </c>
      <c r="F434" s="171">
        <f>F432</f>
        <v>0</v>
      </c>
      <c r="G434" s="171">
        <f t="shared" ref="G434:Q434" si="2182">G432</f>
        <v>0</v>
      </c>
      <c r="H434" s="171">
        <f t="shared" si="2182"/>
        <v>0</v>
      </c>
      <c r="I434" s="171">
        <f t="shared" si="2182"/>
        <v>0</v>
      </c>
      <c r="J434" s="171">
        <f t="shared" si="2182"/>
        <v>0</v>
      </c>
      <c r="K434" s="171">
        <f t="shared" si="2182"/>
        <v>0</v>
      </c>
      <c r="L434" s="171">
        <f t="shared" si="2182"/>
        <v>0</v>
      </c>
      <c r="M434" s="171">
        <f t="shared" si="2182"/>
        <v>0</v>
      </c>
      <c r="N434" s="171">
        <f t="shared" si="2182"/>
        <v>0</v>
      </c>
      <c r="O434" s="171">
        <f t="shared" si="2182"/>
        <v>0</v>
      </c>
      <c r="P434" s="171">
        <f t="shared" si="2182"/>
        <v>0</v>
      </c>
      <c r="Q434" s="171">
        <f t="shared" si="2182"/>
        <v>0</v>
      </c>
      <c r="R434" s="171"/>
      <c r="S434" s="171">
        <f>SUM(F434:Q434)</f>
        <v>0</v>
      </c>
      <c r="T434" s="171"/>
      <c r="U434" s="171">
        <f>U432</f>
        <v>0</v>
      </c>
      <c r="V434" s="171">
        <f t="shared" ref="V434:AF434" si="2183">V432</f>
        <v>0</v>
      </c>
      <c r="W434" s="171">
        <f t="shared" si="2183"/>
        <v>0</v>
      </c>
      <c r="X434" s="171">
        <f t="shared" si="2183"/>
        <v>0</v>
      </c>
      <c r="Y434" s="171">
        <f t="shared" si="2183"/>
        <v>0</v>
      </c>
      <c r="Z434" s="171">
        <f t="shared" si="2183"/>
        <v>0</v>
      </c>
      <c r="AA434" s="171">
        <f t="shared" si="2183"/>
        <v>0</v>
      </c>
      <c r="AB434" s="171">
        <f t="shared" si="2183"/>
        <v>0</v>
      </c>
      <c r="AC434" s="171">
        <f t="shared" si="2183"/>
        <v>0</v>
      </c>
      <c r="AD434" s="171">
        <f t="shared" si="2183"/>
        <v>0</v>
      </c>
      <c r="AE434" s="171">
        <f t="shared" si="2183"/>
        <v>0</v>
      </c>
      <c r="AF434" s="171">
        <f t="shared" si="2183"/>
        <v>0</v>
      </c>
      <c r="AG434" s="79"/>
      <c r="AH434" s="79"/>
      <c r="AI434" s="79"/>
      <c r="AJ434" s="171">
        <f>AJ432</f>
        <v>0</v>
      </c>
      <c r="AK434" s="171">
        <f t="shared" ref="AK434:AU434" si="2184">AK432</f>
        <v>0</v>
      </c>
      <c r="AL434" s="171">
        <f t="shared" si="2184"/>
        <v>0</v>
      </c>
      <c r="AM434" s="171">
        <f t="shared" si="2184"/>
        <v>0</v>
      </c>
      <c r="AN434" s="171">
        <f t="shared" si="2184"/>
        <v>0</v>
      </c>
      <c r="AO434" s="171">
        <f t="shared" si="2184"/>
        <v>0</v>
      </c>
      <c r="AP434" s="171">
        <f t="shared" si="2184"/>
        <v>0</v>
      </c>
      <c r="AQ434" s="171">
        <f t="shared" si="2184"/>
        <v>0</v>
      </c>
      <c r="AR434" s="171">
        <f t="shared" si="2184"/>
        <v>0</v>
      </c>
      <c r="AS434" s="171">
        <f t="shared" si="2184"/>
        <v>0</v>
      </c>
      <c r="AT434" s="171">
        <f t="shared" si="2184"/>
        <v>0</v>
      </c>
      <c r="AU434" s="171">
        <f t="shared" si="2184"/>
        <v>0</v>
      </c>
      <c r="AV434" s="79"/>
      <c r="AW434" s="79"/>
      <c r="AX434" s="79"/>
      <c r="AY434" s="171">
        <f>AY432</f>
        <v>0</v>
      </c>
      <c r="AZ434" s="171">
        <f t="shared" ref="AZ434:BJ434" si="2185">AZ432</f>
        <v>0</v>
      </c>
      <c r="BA434" s="171">
        <f t="shared" si="2185"/>
        <v>0</v>
      </c>
      <c r="BB434" s="171">
        <f t="shared" si="2185"/>
        <v>0</v>
      </c>
      <c r="BC434" s="171">
        <f t="shared" si="2185"/>
        <v>0</v>
      </c>
      <c r="BD434" s="171">
        <f t="shared" si="2185"/>
        <v>0</v>
      </c>
      <c r="BE434" s="171">
        <f t="shared" si="2185"/>
        <v>0</v>
      </c>
      <c r="BF434" s="171">
        <f t="shared" si="2185"/>
        <v>0</v>
      </c>
      <c r="BG434" s="171">
        <f t="shared" si="2185"/>
        <v>0</v>
      </c>
      <c r="BH434" s="171">
        <f t="shared" si="2185"/>
        <v>0</v>
      </c>
      <c r="BI434" s="171">
        <f t="shared" si="2185"/>
        <v>0</v>
      </c>
      <c r="BJ434" s="171">
        <f t="shared" si="2185"/>
        <v>0</v>
      </c>
      <c r="BK434" s="79"/>
      <c r="BL434" s="79"/>
      <c r="BM434" s="79"/>
      <c r="BN434" s="171">
        <f>BN432</f>
        <v>0</v>
      </c>
      <c r="BO434" s="171">
        <f t="shared" ref="BO434:BY434" si="2186">BO432</f>
        <v>0</v>
      </c>
      <c r="BP434" s="171">
        <f t="shared" si="2186"/>
        <v>0</v>
      </c>
      <c r="BQ434" s="171">
        <f t="shared" si="2186"/>
        <v>0</v>
      </c>
      <c r="BR434" s="171">
        <f t="shared" si="2186"/>
        <v>0</v>
      </c>
      <c r="BS434" s="171">
        <f t="shared" si="2186"/>
        <v>0</v>
      </c>
      <c r="BT434" s="171">
        <f t="shared" si="2186"/>
        <v>0</v>
      </c>
      <c r="BU434" s="171">
        <f t="shared" si="2186"/>
        <v>0</v>
      </c>
      <c r="BV434" s="171">
        <f t="shared" si="2186"/>
        <v>0</v>
      </c>
      <c r="BW434" s="171">
        <f t="shared" si="2186"/>
        <v>0</v>
      </c>
      <c r="BX434" s="171">
        <f t="shared" si="2186"/>
        <v>0</v>
      </c>
      <c r="BY434" s="171">
        <f t="shared" si="2186"/>
        <v>0</v>
      </c>
      <c r="BZ434" s="79"/>
      <c r="CA434" s="79"/>
      <c r="CB434" s="79"/>
      <c r="CC434" s="171">
        <f>CC432</f>
        <v>0</v>
      </c>
      <c r="CD434" s="171">
        <f t="shared" ref="CD434:CN434" si="2187">CD432</f>
        <v>0</v>
      </c>
      <c r="CE434" s="171">
        <f t="shared" si="2187"/>
        <v>0</v>
      </c>
      <c r="CF434" s="171">
        <f t="shared" si="2187"/>
        <v>0</v>
      </c>
      <c r="CG434" s="171">
        <f t="shared" si="2187"/>
        <v>0</v>
      </c>
      <c r="CH434" s="171">
        <f t="shared" si="2187"/>
        <v>0</v>
      </c>
      <c r="CI434" s="171">
        <f t="shared" si="2187"/>
        <v>0</v>
      </c>
      <c r="CJ434" s="171">
        <f t="shared" si="2187"/>
        <v>0</v>
      </c>
      <c r="CK434" s="171">
        <f t="shared" si="2187"/>
        <v>0</v>
      </c>
      <c r="CL434" s="171">
        <f t="shared" si="2187"/>
        <v>0</v>
      </c>
      <c r="CM434" s="171">
        <f t="shared" si="2187"/>
        <v>0</v>
      </c>
      <c r="CN434" s="171">
        <f t="shared" si="2187"/>
        <v>0</v>
      </c>
      <c r="CO434" s="79"/>
      <c r="CP434" s="79"/>
      <c r="CQ434" s="79"/>
    </row>
    <row r="435" spans="1:95" s="8" customFormat="1" x14ac:dyDescent="0.35">
      <c r="C435" s="17"/>
      <c r="D435" s="17"/>
      <c r="F435" s="161"/>
      <c r="G435" s="161"/>
      <c r="H435" s="161"/>
      <c r="I435" s="161"/>
      <c r="J435" s="161"/>
      <c r="K435" s="161"/>
      <c r="L435" s="161"/>
      <c r="M435" s="161"/>
      <c r="N435" s="161"/>
      <c r="O435" s="161"/>
      <c r="P435" s="161"/>
      <c r="Q435" s="161"/>
      <c r="R435" s="161"/>
      <c r="S435" s="161"/>
      <c r="T435" s="161"/>
      <c r="U435" s="161"/>
      <c r="V435" s="161"/>
      <c r="W435" s="161"/>
      <c r="X435" s="161"/>
      <c r="Y435" s="161"/>
      <c r="Z435" s="161"/>
      <c r="AA435" s="161"/>
      <c r="AB435" s="161"/>
      <c r="AC435" s="161"/>
      <c r="AD435" s="161"/>
      <c r="AE435" s="161"/>
      <c r="AF435" s="161"/>
      <c r="AG435" s="17"/>
      <c r="AH435" s="17"/>
      <c r="AI435" s="17"/>
      <c r="AJ435" s="161"/>
      <c r="AK435" s="161"/>
      <c r="AL435" s="161"/>
      <c r="AM435" s="161"/>
      <c r="AN435" s="161"/>
      <c r="AO435" s="161"/>
      <c r="AP435" s="161"/>
      <c r="AQ435" s="161"/>
      <c r="AR435" s="161"/>
      <c r="AS435" s="161"/>
      <c r="AT435" s="161"/>
      <c r="AU435" s="161"/>
      <c r="AV435" s="17"/>
      <c r="AW435" s="17"/>
      <c r="AX435" s="17"/>
      <c r="AY435" s="161"/>
      <c r="AZ435" s="161"/>
      <c r="BA435" s="161"/>
      <c r="BB435" s="161"/>
      <c r="BC435" s="161"/>
      <c r="BD435" s="161"/>
      <c r="BE435" s="161"/>
      <c r="BF435" s="161"/>
      <c r="BG435" s="161"/>
      <c r="BH435" s="161"/>
      <c r="BI435" s="161"/>
      <c r="BJ435" s="161"/>
      <c r="BK435" s="17"/>
      <c r="BL435" s="17"/>
      <c r="BM435" s="17"/>
      <c r="BN435" s="161"/>
      <c r="BO435" s="161"/>
      <c r="BP435" s="161"/>
      <c r="BQ435" s="161"/>
      <c r="BR435" s="161"/>
      <c r="BS435" s="161"/>
      <c r="BT435" s="161"/>
      <c r="BU435" s="161"/>
      <c r="BV435" s="161"/>
      <c r="BW435" s="161"/>
      <c r="BX435" s="161"/>
      <c r="BY435" s="161"/>
      <c r="BZ435" s="17"/>
      <c r="CA435" s="17"/>
      <c r="CB435" s="17"/>
      <c r="CC435" s="161"/>
      <c r="CD435" s="161"/>
      <c r="CE435" s="161"/>
      <c r="CF435" s="161"/>
      <c r="CG435" s="161"/>
      <c r="CH435" s="161"/>
      <c r="CI435" s="161"/>
      <c r="CJ435" s="161"/>
      <c r="CK435" s="161"/>
      <c r="CL435" s="161"/>
      <c r="CM435" s="161"/>
      <c r="CN435" s="161"/>
      <c r="CO435" s="17"/>
      <c r="CP435" s="17"/>
      <c r="CQ435" s="17"/>
    </row>
    <row r="436" spans="1:95" s="8" customFormat="1" x14ac:dyDescent="0.35">
      <c r="A436" s="13" t="s">
        <v>129</v>
      </c>
      <c r="B436" s="13"/>
      <c r="C436" s="220"/>
      <c r="D436" s="220"/>
      <c r="E436" s="13"/>
      <c r="F436" s="161"/>
      <c r="G436" s="161"/>
      <c r="H436" s="161"/>
      <c r="I436" s="161"/>
      <c r="J436" s="161"/>
      <c r="K436" s="161"/>
      <c r="L436" s="161"/>
      <c r="M436" s="161"/>
      <c r="N436" s="161"/>
      <c r="O436" s="161"/>
      <c r="P436" s="161"/>
      <c r="Q436" s="161"/>
      <c r="R436" s="161"/>
      <c r="S436" s="161"/>
      <c r="T436" s="161"/>
      <c r="U436" s="161"/>
      <c r="V436" s="161"/>
      <c r="W436" s="161"/>
      <c r="X436" s="161"/>
      <c r="Y436" s="161"/>
      <c r="Z436" s="161"/>
      <c r="AA436" s="161"/>
      <c r="AB436" s="161"/>
      <c r="AC436" s="161"/>
      <c r="AD436" s="161"/>
      <c r="AE436" s="161"/>
      <c r="AF436" s="161"/>
      <c r="AG436" s="17"/>
      <c r="AH436" s="17"/>
      <c r="AI436" s="17"/>
      <c r="AJ436" s="161"/>
      <c r="AK436" s="161"/>
      <c r="AL436" s="161"/>
      <c r="AM436" s="161"/>
      <c r="AN436" s="161"/>
      <c r="AO436" s="161"/>
      <c r="AP436" s="161"/>
      <c r="AQ436" s="161"/>
      <c r="AR436" s="161"/>
      <c r="AS436" s="161"/>
      <c r="AT436" s="161"/>
      <c r="AU436" s="161"/>
      <c r="AV436" s="17"/>
      <c r="AW436" s="17"/>
      <c r="AX436" s="17"/>
      <c r="AY436" s="161"/>
      <c r="AZ436" s="161"/>
      <c r="BA436" s="161"/>
      <c r="BB436" s="161"/>
      <c r="BC436" s="161"/>
      <c r="BD436" s="161"/>
      <c r="BE436" s="161"/>
      <c r="BF436" s="161"/>
      <c r="BG436" s="161"/>
      <c r="BH436" s="161"/>
      <c r="BI436" s="161"/>
      <c r="BJ436" s="161"/>
      <c r="BK436" s="17"/>
      <c r="BL436" s="17"/>
      <c r="BM436" s="17"/>
      <c r="BN436" s="161"/>
      <c r="BO436" s="161"/>
      <c r="BP436" s="161"/>
      <c r="BQ436" s="161"/>
      <c r="BR436" s="161"/>
      <c r="BS436" s="161"/>
      <c r="BT436" s="161"/>
      <c r="BU436" s="161"/>
      <c r="BV436" s="161"/>
      <c r="BW436" s="161"/>
      <c r="BX436" s="161"/>
      <c r="BY436" s="161"/>
      <c r="BZ436" s="17"/>
      <c r="CA436" s="17"/>
      <c r="CB436" s="17"/>
      <c r="CC436" s="161"/>
      <c r="CD436" s="161"/>
      <c r="CE436" s="161"/>
      <c r="CF436" s="161"/>
      <c r="CG436" s="161"/>
      <c r="CH436" s="161"/>
      <c r="CI436" s="161"/>
      <c r="CJ436" s="161"/>
      <c r="CK436" s="161"/>
      <c r="CL436" s="161"/>
      <c r="CM436" s="161"/>
      <c r="CN436" s="161"/>
      <c r="CO436" s="17"/>
      <c r="CP436" s="17"/>
      <c r="CQ436" s="17"/>
    </row>
    <row r="437" spans="1:95" s="8" customFormat="1" x14ac:dyDescent="0.35">
      <c r="C437" s="17"/>
      <c r="D437" s="17"/>
      <c r="F437" s="161"/>
      <c r="G437" s="161"/>
      <c r="H437" s="161"/>
      <c r="I437" s="161"/>
      <c r="J437" s="161"/>
      <c r="K437" s="161"/>
      <c r="L437" s="161"/>
      <c r="M437" s="161"/>
      <c r="N437" s="161"/>
      <c r="O437" s="161"/>
      <c r="P437" s="161"/>
      <c r="Q437" s="161"/>
      <c r="R437" s="161"/>
      <c r="S437" s="161"/>
      <c r="T437" s="161"/>
      <c r="U437" s="161"/>
      <c r="V437" s="161"/>
      <c r="W437" s="161"/>
      <c r="X437" s="161"/>
      <c r="Y437" s="161"/>
      <c r="Z437" s="161"/>
      <c r="AA437" s="161"/>
      <c r="AB437" s="161"/>
      <c r="AC437" s="161"/>
      <c r="AD437" s="161"/>
      <c r="AE437" s="161"/>
      <c r="AF437" s="161"/>
      <c r="AG437" s="17"/>
      <c r="AH437" s="17"/>
      <c r="AI437" s="17"/>
      <c r="AJ437" s="161"/>
      <c r="AK437" s="161"/>
      <c r="AL437" s="161"/>
      <c r="AM437" s="161"/>
      <c r="AN437" s="161"/>
      <c r="AO437" s="161"/>
      <c r="AP437" s="161"/>
      <c r="AQ437" s="161"/>
      <c r="AR437" s="161"/>
      <c r="AS437" s="161"/>
      <c r="AT437" s="161"/>
      <c r="AU437" s="161"/>
      <c r="AV437" s="17"/>
      <c r="AW437" s="17"/>
      <c r="AX437" s="17"/>
      <c r="AY437" s="161"/>
      <c r="AZ437" s="161"/>
      <c r="BA437" s="161"/>
      <c r="BB437" s="161"/>
      <c r="BC437" s="161"/>
      <c r="BD437" s="161"/>
      <c r="BE437" s="161"/>
      <c r="BF437" s="161"/>
      <c r="BG437" s="161"/>
      <c r="BH437" s="161"/>
      <c r="BI437" s="161"/>
      <c r="BJ437" s="161"/>
      <c r="BK437" s="17"/>
      <c r="BL437" s="17"/>
      <c r="BM437" s="17"/>
      <c r="BN437" s="161"/>
      <c r="BO437" s="161"/>
      <c r="BP437" s="161"/>
      <c r="BQ437" s="161"/>
      <c r="BR437" s="161"/>
      <c r="BS437" s="161"/>
      <c r="BT437" s="161"/>
      <c r="BU437" s="161"/>
      <c r="BV437" s="161"/>
      <c r="BW437" s="161"/>
      <c r="BX437" s="161"/>
      <c r="BY437" s="161"/>
      <c r="BZ437" s="17"/>
      <c r="CA437" s="17"/>
      <c r="CB437" s="17"/>
      <c r="CC437" s="161"/>
      <c r="CD437" s="161"/>
      <c r="CE437" s="161"/>
      <c r="CF437" s="161"/>
      <c r="CG437" s="161"/>
      <c r="CH437" s="161"/>
      <c r="CI437" s="161"/>
      <c r="CJ437" s="161"/>
      <c r="CK437" s="161"/>
      <c r="CL437" s="161"/>
      <c r="CM437" s="161"/>
      <c r="CN437" s="161"/>
      <c r="CO437" s="17"/>
      <c r="CP437" s="17"/>
      <c r="CQ437" s="17"/>
    </row>
    <row r="438" spans="1:95" s="12" customFormat="1" x14ac:dyDescent="0.35">
      <c r="A438" s="12" t="s">
        <v>130</v>
      </c>
      <c r="C438" s="17">
        <v>0</v>
      </c>
      <c r="D438" s="17">
        <v>0</v>
      </c>
      <c r="F438" s="174">
        <v>0</v>
      </c>
      <c r="G438" s="174">
        <v>0</v>
      </c>
      <c r="H438" s="174">
        <v>0</v>
      </c>
      <c r="I438" s="174">
        <v>0</v>
      </c>
      <c r="J438" s="174"/>
      <c r="K438" s="174"/>
      <c r="L438" s="174"/>
      <c r="M438" s="174"/>
      <c r="N438" s="174"/>
      <c r="O438" s="174"/>
      <c r="P438" s="174"/>
      <c r="Q438" s="174"/>
      <c r="R438" s="187"/>
      <c r="S438" s="174"/>
      <c r="T438" s="187"/>
      <c r="U438" s="174">
        <v>0</v>
      </c>
      <c r="V438" s="174">
        <v>0</v>
      </c>
      <c r="W438" s="174">
        <v>0</v>
      </c>
      <c r="X438" s="174">
        <v>0</v>
      </c>
      <c r="Y438" s="174"/>
      <c r="Z438" s="174"/>
      <c r="AA438" s="174"/>
      <c r="AB438" s="174"/>
      <c r="AC438" s="174"/>
      <c r="AD438" s="174"/>
      <c r="AE438" s="174"/>
      <c r="AF438" s="174"/>
      <c r="AG438" s="210"/>
      <c r="AH438" s="210"/>
      <c r="AI438" s="210"/>
      <c r="AJ438" s="174">
        <v>0</v>
      </c>
      <c r="AK438" s="174">
        <v>0</v>
      </c>
      <c r="AL438" s="174">
        <v>0</v>
      </c>
      <c r="AM438" s="174">
        <v>0</v>
      </c>
      <c r="AN438" s="174"/>
      <c r="AO438" s="174"/>
      <c r="AP438" s="174"/>
      <c r="AQ438" s="174"/>
      <c r="AR438" s="174"/>
      <c r="AS438" s="174"/>
      <c r="AT438" s="174"/>
      <c r="AU438" s="174"/>
      <c r="AV438" s="210"/>
      <c r="AW438" s="210"/>
      <c r="AX438" s="210"/>
      <c r="AY438" s="174">
        <v>0</v>
      </c>
      <c r="AZ438" s="174">
        <v>0</v>
      </c>
      <c r="BA438" s="174">
        <v>0</v>
      </c>
      <c r="BB438" s="174">
        <v>0</v>
      </c>
      <c r="BC438" s="174"/>
      <c r="BD438" s="174"/>
      <c r="BE438" s="174"/>
      <c r="BF438" s="174"/>
      <c r="BG438" s="174"/>
      <c r="BH438" s="174"/>
      <c r="BI438" s="174"/>
      <c r="BJ438" s="174"/>
      <c r="BK438" s="210"/>
      <c r="BL438" s="210"/>
      <c r="BM438" s="210"/>
      <c r="BN438" s="174">
        <v>0</v>
      </c>
      <c r="BO438" s="174">
        <v>0</v>
      </c>
      <c r="BP438" s="174">
        <v>0</v>
      </c>
      <c r="BQ438" s="174">
        <v>0</v>
      </c>
      <c r="BR438" s="174"/>
      <c r="BS438" s="174"/>
      <c r="BT438" s="174"/>
      <c r="BU438" s="174"/>
      <c r="BV438" s="174"/>
      <c r="BW438" s="174"/>
      <c r="BX438" s="174"/>
      <c r="BY438" s="174"/>
      <c r="BZ438" s="210"/>
      <c r="CA438" s="210"/>
      <c r="CB438" s="210"/>
      <c r="CC438" s="174">
        <v>0</v>
      </c>
      <c r="CD438" s="174">
        <v>0</v>
      </c>
      <c r="CE438" s="174">
        <v>0</v>
      </c>
      <c r="CF438" s="174">
        <v>0</v>
      </c>
      <c r="CG438" s="174"/>
      <c r="CH438" s="174"/>
      <c r="CI438" s="174"/>
      <c r="CJ438" s="174"/>
      <c r="CK438" s="174"/>
      <c r="CL438" s="174"/>
      <c r="CM438" s="174"/>
      <c r="CN438" s="174"/>
      <c r="CO438" s="210"/>
      <c r="CP438" s="210"/>
      <c r="CQ438" s="210"/>
    </row>
    <row r="439" spans="1:95" s="8" customFormat="1" x14ac:dyDescent="0.35">
      <c r="C439" s="17"/>
      <c r="D439" s="17"/>
      <c r="F439" s="161"/>
      <c r="G439" s="161"/>
      <c r="H439" s="161"/>
      <c r="I439" s="161"/>
      <c r="J439" s="161"/>
      <c r="K439" s="161"/>
      <c r="L439" s="161"/>
      <c r="M439" s="161"/>
      <c r="N439" s="161"/>
      <c r="O439" s="161"/>
      <c r="P439" s="161"/>
      <c r="Q439" s="161"/>
      <c r="R439" s="161"/>
      <c r="S439" s="161"/>
      <c r="T439" s="161"/>
      <c r="U439" s="161"/>
      <c r="V439" s="161"/>
      <c r="W439" s="161"/>
      <c r="X439" s="161"/>
      <c r="Y439" s="161"/>
      <c r="Z439" s="161"/>
      <c r="AA439" s="161"/>
      <c r="AB439" s="161"/>
      <c r="AC439" s="161"/>
      <c r="AD439" s="161"/>
      <c r="AE439" s="161"/>
      <c r="AF439" s="161"/>
      <c r="AG439" s="17"/>
      <c r="AH439" s="17"/>
      <c r="AI439" s="17"/>
      <c r="AJ439" s="161"/>
      <c r="AK439" s="161"/>
      <c r="AL439" s="161"/>
      <c r="AM439" s="161"/>
      <c r="AN439" s="161"/>
      <c r="AO439" s="161"/>
      <c r="AP439" s="161"/>
      <c r="AQ439" s="161"/>
      <c r="AR439" s="161"/>
      <c r="AS439" s="161"/>
      <c r="AT439" s="161"/>
      <c r="AU439" s="161"/>
      <c r="AV439" s="17"/>
      <c r="AW439" s="17"/>
      <c r="AX439" s="17"/>
      <c r="AY439" s="161"/>
      <c r="AZ439" s="161"/>
      <c r="BA439" s="161"/>
      <c r="BB439" s="161"/>
      <c r="BC439" s="161"/>
      <c r="BD439" s="161"/>
      <c r="BE439" s="161"/>
      <c r="BF439" s="161"/>
      <c r="BG439" s="161"/>
      <c r="BH439" s="161"/>
      <c r="BI439" s="161"/>
      <c r="BJ439" s="161"/>
      <c r="BK439" s="17"/>
      <c r="BL439" s="17"/>
      <c r="BM439" s="17"/>
      <c r="BN439" s="161"/>
      <c r="BO439" s="161"/>
      <c r="BP439" s="161"/>
      <c r="BQ439" s="161"/>
      <c r="BR439" s="161"/>
      <c r="BS439" s="161"/>
      <c r="BT439" s="161"/>
      <c r="BU439" s="161"/>
      <c r="BV439" s="161"/>
      <c r="BW439" s="161"/>
      <c r="BX439" s="161"/>
      <c r="BY439" s="161"/>
      <c r="BZ439" s="17"/>
      <c r="CA439" s="17"/>
      <c r="CB439" s="17"/>
      <c r="CC439" s="161"/>
      <c r="CD439" s="161"/>
      <c r="CE439" s="161"/>
      <c r="CF439" s="161"/>
      <c r="CG439" s="161"/>
      <c r="CH439" s="161"/>
      <c r="CI439" s="161"/>
      <c r="CJ439" s="161"/>
      <c r="CK439" s="161"/>
      <c r="CL439" s="161"/>
      <c r="CM439" s="161"/>
      <c r="CN439" s="161"/>
      <c r="CO439" s="17"/>
      <c r="CP439" s="17"/>
      <c r="CQ439" s="17"/>
    </row>
    <row r="440" spans="1:95" s="15" customFormat="1" thickBot="1" x14ac:dyDescent="0.35">
      <c r="A440" s="15" t="s">
        <v>131</v>
      </c>
      <c r="C440" s="79">
        <f>C438</f>
        <v>0</v>
      </c>
      <c r="D440" s="79">
        <f>D438</f>
        <v>0</v>
      </c>
      <c r="F440" s="171">
        <f>F438</f>
        <v>0</v>
      </c>
      <c r="G440" s="171">
        <f t="shared" ref="G440:Q440" si="2188">G438</f>
        <v>0</v>
      </c>
      <c r="H440" s="171">
        <f t="shared" si="2188"/>
        <v>0</v>
      </c>
      <c r="I440" s="171">
        <f t="shared" si="2188"/>
        <v>0</v>
      </c>
      <c r="J440" s="171">
        <f t="shared" si="2188"/>
        <v>0</v>
      </c>
      <c r="K440" s="171">
        <f t="shared" si="2188"/>
        <v>0</v>
      </c>
      <c r="L440" s="171">
        <f t="shared" si="2188"/>
        <v>0</v>
      </c>
      <c r="M440" s="171">
        <f t="shared" si="2188"/>
        <v>0</v>
      </c>
      <c r="N440" s="171">
        <f t="shared" si="2188"/>
        <v>0</v>
      </c>
      <c r="O440" s="171">
        <f t="shared" si="2188"/>
        <v>0</v>
      </c>
      <c r="P440" s="171">
        <f t="shared" si="2188"/>
        <v>0</v>
      </c>
      <c r="Q440" s="171">
        <f t="shared" si="2188"/>
        <v>0</v>
      </c>
      <c r="R440" s="171"/>
      <c r="S440" s="171">
        <f>SUM(F440:Q440)</f>
        <v>0</v>
      </c>
      <c r="T440" s="171"/>
      <c r="U440" s="171">
        <f>U438</f>
        <v>0</v>
      </c>
      <c r="V440" s="171">
        <f t="shared" ref="V440:AF440" si="2189">V438</f>
        <v>0</v>
      </c>
      <c r="W440" s="171">
        <f t="shared" si="2189"/>
        <v>0</v>
      </c>
      <c r="X440" s="171">
        <f t="shared" si="2189"/>
        <v>0</v>
      </c>
      <c r="Y440" s="171">
        <f t="shared" si="2189"/>
        <v>0</v>
      </c>
      <c r="Z440" s="171">
        <f t="shared" si="2189"/>
        <v>0</v>
      </c>
      <c r="AA440" s="171">
        <f t="shared" si="2189"/>
        <v>0</v>
      </c>
      <c r="AB440" s="171">
        <f t="shared" si="2189"/>
        <v>0</v>
      </c>
      <c r="AC440" s="171">
        <f t="shared" si="2189"/>
        <v>0</v>
      </c>
      <c r="AD440" s="171">
        <f t="shared" si="2189"/>
        <v>0</v>
      </c>
      <c r="AE440" s="171">
        <f t="shared" si="2189"/>
        <v>0</v>
      </c>
      <c r="AF440" s="171">
        <f t="shared" si="2189"/>
        <v>0</v>
      </c>
      <c r="AG440" s="79"/>
      <c r="AH440" s="79"/>
      <c r="AI440" s="79"/>
      <c r="AJ440" s="171">
        <f>AJ438</f>
        <v>0</v>
      </c>
      <c r="AK440" s="171">
        <f t="shared" ref="AK440:AU440" si="2190">AK438</f>
        <v>0</v>
      </c>
      <c r="AL440" s="171">
        <f t="shared" si="2190"/>
        <v>0</v>
      </c>
      <c r="AM440" s="171">
        <f t="shared" si="2190"/>
        <v>0</v>
      </c>
      <c r="AN440" s="171">
        <f t="shared" si="2190"/>
        <v>0</v>
      </c>
      <c r="AO440" s="171">
        <f t="shared" si="2190"/>
        <v>0</v>
      </c>
      <c r="AP440" s="171">
        <f t="shared" si="2190"/>
        <v>0</v>
      </c>
      <c r="AQ440" s="171">
        <f t="shared" si="2190"/>
        <v>0</v>
      </c>
      <c r="AR440" s="171">
        <f t="shared" si="2190"/>
        <v>0</v>
      </c>
      <c r="AS440" s="171">
        <f t="shared" si="2190"/>
        <v>0</v>
      </c>
      <c r="AT440" s="171">
        <f t="shared" si="2190"/>
        <v>0</v>
      </c>
      <c r="AU440" s="171">
        <f t="shared" si="2190"/>
        <v>0</v>
      </c>
      <c r="AV440" s="79"/>
      <c r="AW440" s="79"/>
      <c r="AX440" s="79"/>
      <c r="AY440" s="171">
        <f>AY438</f>
        <v>0</v>
      </c>
      <c r="AZ440" s="171">
        <f t="shared" ref="AZ440:BJ440" si="2191">AZ438</f>
        <v>0</v>
      </c>
      <c r="BA440" s="171">
        <f t="shared" si="2191"/>
        <v>0</v>
      </c>
      <c r="BB440" s="171">
        <f t="shared" si="2191"/>
        <v>0</v>
      </c>
      <c r="BC440" s="171">
        <f t="shared" si="2191"/>
        <v>0</v>
      </c>
      <c r="BD440" s="171">
        <f t="shared" si="2191"/>
        <v>0</v>
      </c>
      <c r="BE440" s="171">
        <f t="shared" si="2191"/>
        <v>0</v>
      </c>
      <c r="BF440" s="171">
        <f t="shared" si="2191"/>
        <v>0</v>
      </c>
      <c r="BG440" s="171">
        <f t="shared" si="2191"/>
        <v>0</v>
      </c>
      <c r="BH440" s="171">
        <f t="shared" si="2191"/>
        <v>0</v>
      </c>
      <c r="BI440" s="171">
        <f t="shared" si="2191"/>
        <v>0</v>
      </c>
      <c r="BJ440" s="171">
        <f t="shared" si="2191"/>
        <v>0</v>
      </c>
      <c r="BK440" s="79"/>
      <c r="BL440" s="79"/>
      <c r="BM440" s="79"/>
      <c r="BN440" s="171">
        <f>BN438</f>
        <v>0</v>
      </c>
      <c r="BO440" s="171">
        <f t="shared" ref="BO440:BY440" si="2192">BO438</f>
        <v>0</v>
      </c>
      <c r="BP440" s="171">
        <f t="shared" si="2192"/>
        <v>0</v>
      </c>
      <c r="BQ440" s="171">
        <f t="shared" si="2192"/>
        <v>0</v>
      </c>
      <c r="BR440" s="171">
        <f t="shared" si="2192"/>
        <v>0</v>
      </c>
      <c r="BS440" s="171">
        <f t="shared" si="2192"/>
        <v>0</v>
      </c>
      <c r="BT440" s="171">
        <f t="shared" si="2192"/>
        <v>0</v>
      </c>
      <c r="BU440" s="171">
        <f t="shared" si="2192"/>
        <v>0</v>
      </c>
      <c r="BV440" s="171">
        <f t="shared" si="2192"/>
        <v>0</v>
      </c>
      <c r="BW440" s="171">
        <f t="shared" si="2192"/>
        <v>0</v>
      </c>
      <c r="BX440" s="171">
        <f t="shared" si="2192"/>
        <v>0</v>
      </c>
      <c r="BY440" s="171">
        <f t="shared" si="2192"/>
        <v>0</v>
      </c>
      <c r="BZ440" s="79"/>
      <c r="CA440" s="79"/>
      <c r="CB440" s="79"/>
      <c r="CC440" s="171">
        <f>CC438</f>
        <v>0</v>
      </c>
      <c r="CD440" s="171">
        <f t="shared" ref="CD440:CN440" si="2193">CD438</f>
        <v>0</v>
      </c>
      <c r="CE440" s="171">
        <f t="shared" si="2193"/>
        <v>0</v>
      </c>
      <c r="CF440" s="171">
        <f t="shared" si="2193"/>
        <v>0</v>
      </c>
      <c r="CG440" s="171">
        <f t="shared" si="2193"/>
        <v>0</v>
      </c>
      <c r="CH440" s="171">
        <f t="shared" si="2193"/>
        <v>0</v>
      </c>
      <c r="CI440" s="171">
        <f t="shared" si="2193"/>
        <v>0</v>
      </c>
      <c r="CJ440" s="171">
        <f t="shared" si="2193"/>
        <v>0</v>
      </c>
      <c r="CK440" s="171">
        <f t="shared" si="2193"/>
        <v>0</v>
      </c>
      <c r="CL440" s="171">
        <f t="shared" si="2193"/>
        <v>0</v>
      </c>
      <c r="CM440" s="171">
        <f t="shared" si="2193"/>
        <v>0</v>
      </c>
      <c r="CN440" s="171">
        <f t="shared" si="2193"/>
        <v>0</v>
      </c>
      <c r="CO440" s="79"/>
      <c r="CP440" s="79"/>
      <c r="CQ440" s="79"/>
    </row>
    <row r="441" spans="1:95" s="8" customFormat="1" x14ac:dyDescent="0.35">
      <c r="C441" s="17"/>
      <c r="D441" s="17"/>
      <c r="F441" s="161"/>
      <c r="G441" s="161"/>
      <c r="H441" s="161"/>
      <c r="I441" s="161"/>
      <c r="J441" s="161"/>
      <c r="K441" s="161"/>
      <c r="L441" s="161"/>
      <c r="M441" s="161"/>
      <c r="N441" s="161"/>
      <c r="O441" s="161"/>
      <c r="P441" s="161"/>
      <c r="Q441" s="161"/>
      <c r="R441" s="161"/>
      <c r="S441" s="161"/>
      <c r="T441" s="161"/>
      <c r="U441" s="161"/>
      <c r="V441" s="161"/>
      <c r="W441" s="161"/>
      <c r="X441" s="161"/>
      <c r="Y441" s="161"/>
      <c r="Z441" s="161"/>
      <c r="AA441" s="161"/>
      <c r="AB441" s="161"/>
      <c r="AC441" s="161"/>
      <c r="AD441" s="161"/>
      <c r="AE441" s="161"/>
      <c r="AF441" s="161"/>
      <c r="AG441" s="17"/>
      <c r="AH441" s="17"/>
      <c r="AI441" s="17"/>
      <c r="AJ441" s="161"/>
      <c r="AK441" s="161"/>
      <c r="AL441" s="161"/>
      <c r="AM441" s="161"/>
      <c r="AN441" s="161"/>
      <c r="AO441" s="161"/>
      <c r="AP441" s="161"/>
      <c r="AQ441" s="161"/>
      <c r="AR441" s="161"/>
      <c r="AS441" s="161"/>
      <c r="AT441" s="161"/>
      <c r="AU441" s="161"/>
      <c r="AV441" s="17"/>
      <c r="AW441" s="17"/>
      <c r="AX441" s="17"/>
      <c r="AY441" s="161"/>
      <c r="AZ441" s="161"/>
      <c r="BA441" s="161"/>
      <c r="BB441" s="161"/>
      <c r="BC441" s="161"/>
      <c r="BD441" s="161"/>
      <c r="BE441" s="161"/>
      <c r="BF441" s="161"/>
      <c r="BG441" s="161"/>
      <c r="BH441" s="161"/>
      <c r="BI441" s="161"/>
      <c r="BJ441" s="161"/>
      <c r="BK441" s="17"/>
      <c r="BL441" s="17"/>
      <c r="BM441" s="17"/>
      <c r="BN441" s="161"/>
      <c r="BO441" s="161"/>
      <c r="BP441" s="161"/>
      <c r="BQ441" s="161"/>
      <c r="BR441" s="161"/>
      <c r="BS441" s="161"/>
      <c r="BT441" s="161"/>
      <c r="BU441" s="161"/>
      <c r="BV441" s="161"/>
      <c r="BW441" s="161"/>
      <c r="BX441" s="161"/>
      <c r="BY441" s="161"/>
      <c r="BZ441" s="17"/>
      <c r="CA441" s="17"/>
      <c r="CB441" s="17"/>
      <c r="CC441" s="161"/>
      <c r="CD441" s="161"/>
      <c r="CE441" s="161"/>
      <c r="CF441" s="161"/>
      <c r="CG441" s="161"/>
      <c r="CH441" s="161"/>
      <c r="CI441" s="161"/>
      <c r="CJ441" s="161"/>
      <c r="CK441" s="161"/>
      <c r="CL441" s="161"/>
      <c r="CM441" s="161"/>
      <c r="CN441" s="161"/>
      <c r="CO441" s="17"/>
      <c r="CP441" s="17"/>
      <c r="CQ441" s="17"/>
    </row>
    <row r="442" spans="1:95" s="8" customFormat="1" x14ac:dyDescent="0.35">
      <c r="A442" s="114" t="s">
        <v>232</v>
      </c>
      <c r="C442" s="17"/>
      <c r="D442" s="17"/>
      <c r="F442" s="136"/>
      <c r="G442" s="136"/>
      <c r="H442" s="136"/>
      <c r="I442" s="136"/>
      <c r="J442" s="136"/>
      <c r="K442" s="136"/>
      <c r="L442" s="136"/>
      <c r="M442" s="136"/>
      <c r="N442" s="136"/>
      <c r="O442" s="136"/>
      <c r="P442" s="136"/>
      <c r="Q442" s="136"/>
      <c r="R442" s="136"/>
      <c r="S442" s="136"/>
      <c r="T442" s="136"/>
      <c r="U442" s="136"/>
      <c r="V442" s="136"/>
      <c r="W442" s="136"/>
      <c r="X442" s="136"/>
      <c r="Y442" s="136"/>
      <c r="Z442" s="136"/>
      <c r="AA442" s="136"/>
      <c r="AB442" s="136"/>
      <c r="AC442" s="136"/>
      <c r="AD442" s="136"/>
      <c r="AE442" s="136"/>
      <c r="AF442" s="136"/>
    </row>
    <row r="443" spans="1:95" s="8" customFormat="1" x14ac:dyDescent="0.35">
      <c r="C443" s="17"/>
      <c r="D443" s="17"/>
      <c r="F443" s="136"/>
      <c r="G443" s="136"/>
      <c r="H443" s="136"/>
      <c r="I443" s="136"/>
      <c r="J443" s="136"/>
      <c r="K443" s="136"/>
      <c r="L443" s="136"/>
      <c r="M443" s="136"/>
      <c r="N443" s="136"/>
      <c r="O443" s="136"/>
      <c r="P443" s="136"/>
      <c r="Q443" s="136"/>
      <c r="R443" s="136"/>
      <c r="S443" s="136"/>
      <c r="T443" s="136"/>
      <c r="U443" s="136"/>
      <c r="V443" s="136"/>
      <c r="W443" s="136"/>
      <c r="X443" s="136"/>
      <c r="Y443" s="136"/>
      <c r="Z443" s="136"/>
      <c r="AA443" s="136"/>
      <c r="AB443" s="136"/>
      <c r="AC443" s="136"/>
      <c r="AD443" s="136"/>
      <c r="AE443" s="136"/>
      <c r="AF443" s="136"/>
    </row>
    <row r="444" spans="1:95" x14ac:dyDescent="0.35">
      <c r="A444" s="107" t="s">
        <v>221</v>
      </c>
      <c r="B444" s="108"/>
      <c r="C444" s="165">
        <f>Monthly!C93</f>
        <v>7658629.125</v>
      </c>
      <c r="D444" s="165">
        <f>Monthly!D93</f>
        <v>5456536.125</v>
      </c>
      <c r="F444" s="165">
        <f>Monthly!F93</f>
        <v>125004.35</v>
      </c>
      <c r="G444" s="165">
        <f>Monthly!G93</f>
        <v>542912.29</v>
      </c>
      <c r="H444" s="165">
        <f>Monthly!H93</f>
        <v>374373.26</v>
      </c>
      <c r="I444" s="165">
        <f>Monthly!I93</f>
        <v>473133.18</v>
      </c>
      <c r="J444" s="165">
        <f>Monthly!J93</f>
        <v>774619.23</v>
      </c>
      <c r="K444" s="165">
        <f>Monthly!K93</f>
        <v>771143.71</v>
      </c>
      <c r="L444" s="165">
        <f>Monthly!L93</f>
        <v>692111.44</v>
      </c>
      <c r="M444" s="165">
        <f>Monthly!M93</f>
        <v>476129.03</v>
      </c>
      <c r="N444" s="165">
        <f>Monthly!N93</f>
        <v>474504.12</v>
      </c>
      <c r="O444" s="165">
        <f>Monthly!O93</f>
        <v>473217.46</v>
      </c>
      <c r="P444" s="165">
        <f>Monthly!P93</f>
        <v>213187.87</v>
      </c>
      <c r="Q444" s="165">
        <f>Monthly!Q93</f>
        <v>108085.56</v>
      </c>
      <c r="R444" s="165"/>
      <c r="S444" s="165"/>
      <c r="T444" s="165"/>
      <c r="U444" s="165">
        <f>Monthly!U93</f>
        <v>181961.89678899085</v>
      </c>
      <c r="V444" s="165">
        <f>Monthly!V93</f>
        <v>627272.38908256893</v>
      </c>
      <c r="W444" s="165">
        <f>Monthly!W93</f>
        <v>455600.83981651376</v>
      </c>
      <c r="X444" s="165">
        <f>Monthly!X93</f>
        <v>556150.77082568826</v>
      </c>
      <c r="Y444" s="165">
        <f>Monthly!Y93</f>
        <v>884244.35660550464</v>
      </c>
      <c r="Z444" s="165">
        <f>Monthly!Z93</f>
        <v>880768.83660550462</v>
      </c>
      <c r="AA444" s="165">
        <f>Monthly!AA93</f>
        <v>773276.55559633044</v>
      </c>
      <c r="AB444" s="165">
        <f>Monthly!AB93</f>
        <v>537699.11807339464</v>
      </c>
      <c r="AC444" s="165">
        <f>Monthly!AC93</f>
        <v>536074.20807339461</v>
      </c>
      <c r="AD444" s="165">
        <f>Monthly!AD93</f>
        <v>534787.54807339469</v>
      </c>
      <c r="AE444" s="165">
        <f>Monthly!AE93</f>
        <v>250487.9250458717</v>
      </c>
      <c r="AF444" s="165">
        <f>Monthly!AF93</f>
        <v>143819.3554128441</v>
      </c>
      <c r="AJ444" s="19">
        <f>Monthly!AJ93</f>
        <v>202029.12412844045</v>
      </c>
      <c r="AK444" s="19">
        <f>Monthly!AK93</f>
        <v>669767.69403669727</v>
      </c>
      <c r="AL444" s="19">
        <f>Monthly!AL93</f>
        <v>489833.16880733939</v>
      </c>
      <c r="AM444" s="19">
        <f>Monthly!AM93</f>
        <v>595104.80036697257</v>
      </c>
      <c r="AN444" s="19">
        <f>Monthly!AN93</f>
        <v>938543.91293578024</v>
      </c>
      <c r="AO444" s="19">
        <f>Monthly!AO93</f>
        <v>935068.39293578034</v>
      </c>
      <c r="AP444" s="19">
        <f>Monthly!AP93</f>
        <v>822854.41137614683</v>
      </c>
      <c r="AQ444" s="19">
        <f>Monthly!AQ93</f>
        <v>575472.72247706435</v>
      </c>
      <c r="AR444" s="19">
        <f>Monthly!AR93</f>
        <v>573847.81247706432</v>
      </c>
      <c r="AS444" s="19">
        <f>Monthly!AS93</f>
        <v>572561.1524770644</v>
      </c>
      <c r="AT444" s="19">
        <f>Monthly!AT93</f>
        <v>274096.42779816518</v>
      </c>
      <c r="AU444" s="19">
        <f>Monthly!AU93</f>
        <v>163296.37018348626</v>
      </c>
      <c r="AY444" s="19">
        <f>Monthly!AY93</f>
        <v>223099.7128348625</v>
      </c>
      <c r="AZ444" s="19">
        <f>Monthly!AZ93</f>
        <v>714387.76423853217</v>
      </c>
      <c r="BA444" s="19">
        <f>Monthly!BA93</f>
        <v>525777.11424770649</v>
      </c>
      <c r="BB444" s="19">
        <f>Monthly!BB93</f>
        <v>636006.53138532129</v>
      </c>
      <c r="BC444" s="19">
        <f>Monthly!BC93</f>
        <v>995558.44708256912</v>
      </c>
      <c r="BD444" s="19">
        <f>Monthly!BD93</f>
        <v>992082.92708256911</v>
      </c>
      <c r="BE444" s="19">
        <f>Monthly!BE93</f>
        <v>874911.15994495456</v>
      </c>
      <c r="BF444" s="19">
        <f>Monthly!BF93</f>
        <v>615135.00710091752</v>
      </c>
      <c r="BG444" s="19">
        <f>Monthly!BG93</f>
        <v>613510.09710091748</v>
      </c>
      <c r="BH444" s="19">
        <f>Monthly!BH93</f>
        <v>612223.43710091757</v>
      </c>
      <c r="BI444" s="19">
        <f>Monthly!BI93</f>
        <v>298885.35568807344</v>
      </c>
      <c r="BJ444" s="19">
        <f>Monthly!BJ93</f>
        <v>183747.23569266062</v>
      </c>
      <c r="BN444" s="19">
        <f>Monthly!BN93</f>
        <v>245223.83097660568</v>
      </c>
      <c r="BO444" s="19">
        <f>Monthly!BO93</f>
        <v>761238.83795045887</v>
      </c>
      <c r="BP444" s="19">
        <f>Monthly!BP93</f>
        <v>563518.25696009176</v>
      </c>
      <c r="BQ444" s="19">
        <f>Monthly!BQ93</f>
        <v>678953.34895458736</v>
      </c>
      <c r="BR444" s="19">
        <f>Monthly!BR93</f>
        <v>1055423.7079366976</v>
      </c>
      <c r="BS444" s="19">
        <f>Monthly!BS93</f>
        <v>1051948.1879366976</v>
      </c>
      <c r="BT444" s="19">
        <f>Monthly!BT93</f>
        <v>929570.74594220216</v>
      </c>
      <c r="BU444" s="19">
        <f>Monthly!BU93</f>
        <v>656780.40595596365</v>
      </c>
      <c r="BV444" s="19">
        <f>Monthly!BV93</f>
        <v>655155.49595596362</v>
      </c>
      <c r="BW444" s="19">
        <f>Monthly!BW93</f>
        <v>653868.8359559637</v>
      </c>
      <c r="BX444" s="19">
        <f>Monthly!BX93</f>
        <v>324913.72997247725</v>
      </c>
      <c r="BY444" s="19">
        <f>Monthly!BY93</f>
        <v>205220.64447729365</v>
      </c>
      <c r="CC444" s="19">
        <f>Monthly!CC93</f>
        <v>268454.15502543584</v>
      </c>
      <c r="CD444" s="19">
        <f>Monthly!CD93</f>
        <v>810432.4653479819</v>
      </c>
      <c r="CE444" s="19">
        <f>Monthly!CE93</f>
        <v>603146.45680809661</v>
      </c>
      <c r="CF444" s="19">
        <f>Monthly!CF93</f>
        <v>724047.50740231713</v>
      </c>
      <c r="CG444" s="19">
        <f>Monthly!CG93</f>
        <v>1118282.2318335327</v>
      </c>
      <c r="CH444" s="19">
        <f>Monthly!CH93</f>
        <v>1114806.7118335327</v>
      </c>
      <c r="CI444" s="19">
        <f>Monthly!CI93</f>
        <v>986963.3112393124</v>
      </c>
      <c r="CJ444" s="19">
        <f>Monthly!CJ93</f>
        <v>700508.07475376164</v>
      </c>
      <c r="CK444" s="19">
        <f>Monthly!CK93</f>
        <v>698883.16475376161</v>
      </c>
      <c r="CL444" s="19">
        <f>Monthly!CL93</f>
        <v>697596.50475376169</v>
      </c>
      <c r="CM444" s="19">
        <f>Monthly!CM93</f>
        <v>352243.52297110111</v>
      </c>
      <c r="CN444" s="19">
        <f>Monthly!CN93</f>
        <v>227767.72370115854</v>
      </c>
    </row>
    <row r="445" spans="1:95" x14ac:dyDescent="0.35">
      <c r="A445" s="107"/>
      <c r="B445" s="108"/>
      <c r="F445" s="175"/>
      <c r="G445" s="175"/>
      <c r="H445" s="175"/>
      <c r="I445" s="175"/>
      <c r="J445" s="175"/>
      <c r="K445" s="175"/>
      <c r="L445" s="175"/>
      <c r="M445" s="175"/>
      <c r="N445" s="175"/>
      <c r="O445" s="175"/>
      <c r="P445" s="175"/>
      <c r="Q445" s="175"/>
      <c r="R445" s="175"/>
      <c r="S445" s="175"/>
      <c r="T445" s="175"/>
      <c r="U445" s="175"/>
      <c r="V445" s="175"/>
      <c r="W445" s="175"/>
      <c r="X445" s="175"/>
      <c r="Y445" s="175"/>
      <c r="Z445" s="175"/>
      <c r="AA445" s="175"/>
      <c r="AB445" s="175"/>
      <c r="AC445" s="175"/>
      <c r="AD445" s="175"/>
      <c r="AE445" s="175"/>
      <c r="AF445" s="175"/>
    </row>
    <row r="446" spans="1:95" x14ac:dyDescent="0.35">
      <c r="A446" s="107" t="s">
        <v>222</v>
      </c>
      <c r="B446" s="109"/>
      <c r="C446" s="176">
        <f t="shared" ref="C446:D446" si="2194">+C444</f>
        <v>7658629.125</v>
      </c>
      <c r="D446" s="176">
        <f t="shared" si="2194"/>
        <v>5456536.125</v>
      </c>
      <c r="F446" s="176">
        <f t="shared" ref="F446:O446" si="2195">+F444</f>
        <v>125004.35</v>
      </c>
      <c r="G446" s="176">
        <f t="shared" si="2195"/>
        <v>542912.29</v>
      </c>
      <c r="H446" s="176">
        <f t="shared" si="2195"/>
        <v>374373.26</v>
      </c>
      <c r="I446" s="176">
        <f t="shared" si="2195"/>
        <v>473133.18</v>
      </c>
      <c r="J446" s="176">
        <f t="shared" si="2195"/>
        <v>774619.23</v>
      </c>
      <c r="K446" s="176">
        <f t="shared" si="2195"/>
        <v>771143.71</v>
      </c>
      <c r="L446" s="176">
        <f t="shared" si="2195"/>
        <v>692111.44</v>
      </c>
      <c r="M446" s="176">
        <f t="shared" si="2195"/>
        <v>476129.03</v>
      </c>
      <c r="N446" s="176">
        <f t="shared" si="2195"/>
        <v>474504.12</v>
      </c>
      <c r="O446" s="176">
        <f t="shared" si="2195"/>
        <v>473217.46</v>
      </c>
      <c r="P446" s="176">
        <f>+P444</f>
        <v>213187.87</v>
      </c>
      <c r="Q446" s="176">
        <f>+Q444</f>
        <v>108085.56</v>
      </c>
      <c r="R446" s="175"/>
      <c r="S446" s="176"/>
      <c r="T446" s="175"/>
      <c r="U446" s="176">
        <f t="shared" ref="U446:AF446" si="2196">+U444</f>
        <v>181961.89678899085</v>
      </c>
      <c r="V446" s="176">
        <f t="shared" si="2196"/>
        <v>627272.38908256893</v>
      </c>
      <c r="W446" s="176">
        <f t="shared" si="2196"/>
        <v>455600.83981651376</v>
      </c>
      <c r="X446" s="176">
        <f t="shared" si="2196"/>
        <v>556150.77082568826</v>
      </c>
      <c r="Y446" s="176">
        <f t="shared" si="2196"/>
        <v>884244.35660550464</v>
      </c>
      <c r="Z446" s="176">
        <f t="shared" si="2196"/>
        <v>880768.83660550462</v>
      </c>
      <c r="AA446" s="176">
        <f t="shared" si="2196"/>
        <v>773276.55559633044</v>
      </c>
      <c r="AB446" s="176">
        <f t="shared" si="2196"/>
        <v>537699.11807339464</v>
      </c>
      <c r="AC446" s="176">
        <f t="shared" si="2196"/>
        <v>536074.20807339461</v>
      </c>
      <c r="AD446" s="176">
        <f t="shared" si="2196"/>
        <v>534787.54807339469</v>
      </c>
      <c r="AE446" s="176">
        <f t="shared" si="2196"/>
        <v>250487.9250458717</v>
      </c>
      <c r="AF446" s="176">
        <f t="shared" si="2196"/>
        <v>143819.3554128441</v>
      </c>
      <c r="AJ446" s="107">
        <f t="shared" ref="AJ446:AU446" si="2197">+AJ444</f>
        <v>202029.12412844045</v>
      </c>
      <c r="AK446" s="107">
        <f t="shared" si="2197"/>
        <v>669767.69403669727</v>
      </c>
      <c r="AL446" s="107">
        <f t="shared" si="2197"/>
        <v>489833.16880733939</v>
      </c>
      <c r="AM446" s="107">
        <f t="shared" si="2197"/>
        <v>595104.80036697257</v>
      </c>
      <c r="AN446" s="107">
        <f t="shared" si="2197"/>
        <v>938543.91293578024</v>
      </c>
      <c r="AO446" s="107">
        <f t="shared" si="2197"/>
        <v>935068.39293578034</v>
      </c>
      <c r="AP446" s="107">
        <f t="shared" si="2197"/>
        <v>822854.41137614683</v>
      </c>
      <c r="AQ446" s="107">
        <f t="shared" si="2197"/>
        <v>575472.72247706435</v>
      </c>
      <c r="AR446" s="107">
        <f t="shared" si="2197"/>
        <v>573847.81247706432</v>
      </c>
      <c r="AS446" s="107">
        <f t="shared" si="2197"/>
        <v>572561.1524770644</v>
      </c>
      <c r="AT446" s="107">
        <f t="shared" si="2197"/>
        <v>274096.42779816518</v>
      </c>
      <c r="AU446" s="107">
        <f t="shared" si="2197"/>
        <v>163296.37018348626</v>
      </c>
      <c r="AY446" s="107">
        <f t="shared" ref="AY446:BJ446" si="2198">+AY444</f>
        <v>223099.7128348625</v>
      </c>
      <c r="AZ446" s="107">
        <f t="shared" si="2198"/>
        <v>714387.76423853217</v>
      </c>
      <c r="BA446" s="107">
        <f t="shared" si="2198"/>
        <v>525777.11424770649</v>
      </c>
      <c r="BB446" s="107">
        <f t="shared" si="2198"/>
        <v>636006.53138532129</v>
      </c>
      <c r="BC446" s="107">
        <f t="shared" si="2198"/>
        <v>995558.44708256912</v>
      </c>
      <c r="BD446" s="107">
        <f t="shared" si="2198"/>
        <v>992082.92708256911</v>
      </c>
      <c r="BE446" s="107">
        <f t="shared" si="2198"/>
        <v>874911.15994495456</v>
      </c>
      <c r="BF446" s="107">
        <f t="shared" si="2198"/>
        <v>615135.00710091752</v>
      </c>
      <c r="BG446" s="107">
        <f t="shared" si="2198"/>
        <v>613510.09710091748</v>
      </c>
      <c r="BH446" s="107">
        <f t="shared" si="2198"/>
        <v>612223.43710091757</v>
      </c>
      <c r="BI446" s="107">
        <f t="shared" si="2198"/>
        <v>298885.35568807344</v>
      </c>
      <c r="BJ446" s="107">
        <f t="shared" si="2198"/>
        <v>183747.23569266062</v>
      </c>
      <c r="BN446" s="107">
        <f t="shared" ref="BN446:BY446" si="2199">+BN444</f>
        <v>245223.83097660568</v>
      </c>
      <c r="BO446" s="107">
        <f t="shared" si="2199"/>
        <v>761238.83795045887</v>
      </c>
      <c r="BP446" s="107">
        <f t="shared" si="2199"/>
        <v>563518.25696009176</v>
      </c>
      <c r="BQ446" s="107">
        <f t="shared" si="2199"/>
        <v>678953.34895458736</v>
      </c>
      <c r="BR446" s="107">
        <f t="shared" si="2199"/>
        <v>1055423.7079366976</v>
      </c>
      <c r="BS446" s="107">
        <f t="shared" si="2199"/>
        <v>1051948.1879366976</v>
      </c>
      <c r="BT446" s="107">
        <f t="shared" si="2199"/>
        <v>929570.74594220216</v>
      </c>
      <c r="BU446" s="107">
        <f t="shared" si="2199"/>
        <v>656780.40595596365</v>
      </c>
      <c r="BV446" s="107">
        <f t="shared" si="2199"/>
        <v>655155.49595596362</v>
      </c>
      <c r="BW446" s="107">
        <f t="shared" si="2199"/>
        <v>653868.8359559637</v>
      </c>
      <c r="BX446" s="107">
        <f t="shared" si="2199"/>
        <v>324913.72997247725</v>
      </c>
      <c r="BY446" s="107">
        <f t="shared" si="2199"/>
        <v>205220.64447729365</v>
      </c>
      <c r="CC446" s="107">
        <f t="shared" ref="CC446:CN446" si="2200">+CC444</f>
        <v>268454.15502543584</v>
      </c>
      <c r="CD446" s="107">
        <f t="shared" si="2200"/>
        <v>810432.4653479819</v>
      </c>
      <c r="CE446" s="107">
        <f t="shared" si="2200"/>
        <v>603146.45680809661</v>
      </c>
      <c r="CF446" s="107">
        <f t="shared" si="2200"/>
        <v>724047.50740231713</v>
      </c>
      <c r="CG446" s="107">
        <f t="shared" si="2200"/>
        <v>1118282.2318335327</v>
      </c>
      <c r="CH446" s="107">
        <f t="shared" si="2200"/>
        <v>1114806.7118335327</v>
      </c>
      <c r="CI446" s="107">
        <f t="shared" si="2200"/>
        <v>986963.3112393124</v>
      </c>
      <c r="CJ446" s="107">
        <f t="shared" si="2200"/>
        <v>700508.07475376164</v>
      </c>
      <c r="CK446" s="107">
        <f t="shared" si="2200"/>
        <v>698883.16475376161</v>
      </c>
      <c r="CL446" s="107">
        <f t="shared" si="2200"/>
        <v>697596.50475376169</v>
      </c>
      <c r="CM446" s="107">
        <f t="shared" si="2200"/>
        <v>352243.52297110111</v>
      </c>
      <c r="CN446" s="107">
        <f t="shared" si="2200"/>
        <v>227767.72370115854</v>
      </c>
    </row>
    <row r="447" spans="1:95" x14ac:dyDescent="0.35">
      <c r="A447" s="107" t="s">
        <v>223</v>
      </c>
      <c r="B447" s="109"/>
      <c r="C447" s="176">
        <v>0</v>
      </c>
      <c r="D447" s="176">
        <v>0</v>
      </c>
      <c r="F447" s="176">
        <v>0</v>
      </c>
      <c r="G447" s="176">
        <f t="shared" ref="G447:Q447" si="2201">+F448</f>
        <v>0</v>
      </c>
      <c r="H447" s="176">
        <f t="shared" si="2201"/>
        <v>0</v>
      </c>
      <c r="I447" s="176">
        <f t="shared" si="2201"/>
        <v>0</v>
      </c>
      <c r="J447" s="176">
        <f t="shared" si="2201"/>
        <v>0</v>
      </c>
      <c r="K447" s="176">
        <f t="shared" si="2201"/>
        <v>0</v>
      </c>
      <c r="L447" s="176">
        <f t="shared" si="2201"/>
        <v>0</v>
      </c>
      <c r="M447" s="176">
        <f t="shared" si="2201"/>
        <v>0</v>
      </c>
      <c r="N447" s="176">
        <f t="shared" si="2201"/>
        <v>0</v>
      </c>
      <c r="O447" s="176">
        <f t="shared" si="2201"/>
        <v>0</v>
      </c>
      <c r="P447" s="176">
        <f t="shared" si="2201"/>
        <v>0</v>
      </c>
      <c r="Q447" s="176">
        <f t="shared" si="2201"/>
        <v>0</v>
      </c>
      <c r="R447" s="175"/>
      <c r="S447" s="176"/>
      <c r="T447" s="175"/>
      <c r="U447" s="176">
        <f>Q448</f>
        <v>0</v>
      </c>
      <c r="V447" s="176">
        <f t="shared" ref="V447:AF447" si="2202">+U448</f>
        <v>0</v>
      </c>
      <c r="W447" s="176">
        <f t="shared" si="2202"/>
        <v>0</v>
      </c>
      <c r="X447" s="176">
        <f t="shared" si="2202"/>
        <v>0</v>
      </c>
      <c r="Y447" s="176">
        <f t="shared" si="2202"/>
        <v>0</v>
      </c>
      <c r="Z447" s="176">
        <f t="shared" si="2202"/>
        <v>0</v>
      </c>
      <c r="AA447" s="176">
        <f t="shared" si="2202"/>
        <v>0</v>
      </c>
      <c r="AB447" s="176">
        <f t="shared" si="2202"/>
        <v>0</v>
      </c>
      <c r="AC447" s="176">
        <f t="shared" si="2202"/>
        <v>0</v>
      </c>
      <c r="AD447" s="176">
        <f t="shared" si="2202"/>
        <v>0</v>
      </c>
      <c r="AE447" s="176">
        <f t="shared" si="2202"/>
        <v>0</v>
      </c>
      <c r="AF447" s="176">
        <f t="shared" si="2202"/>
        <v>0</v>
      </c>
      <c r="AJ447" s="107">
        <f>AF448</f>
        <v>0</v>
      </c>
      <c r="AK447" s="107">
        <f t="shared" ref="AK447:AU447" si="2203">+AJ448</f>
        <v>0</v>
      </c>
      <c r="AL447" s="107">
        <f t="shared" si="2203"/>
        <v>0</v>
      </c>
      <c r="AM447" s="107">
        <f t="shared" si="2203"/>
        <v>0</v>
      </c>
      <c r="AN447" s="107">
        <f t="shared" si="2203"/>
        <v>0</v>
      </c>
      <c r="AO447" s="107">
        <f t="shared" si="2203"/>
        <v>0</v>
      </c>
      <c r="AP447" s="107">
        <f t="shared" si="2203"/>
        <v>0</v>
      </c>
      <c r="AQ447" s="107">
        <f t="shared" si="2203"/>
        <v>0</v>
      </c>
      <c r="AR447" s="107">
        <f t="shared" si="2203"/>
        <v>0</v>
      </c>
      <c r="AS447" s="107">
        <f t="shared" si="2203"/>
        <v>0</v>
      </c>
      <c r="AT447" s="107">
        <f t="shared" si="2203"/>
        <v>0</v>
      </c>
      <c r="AU447" s="107">
        <f t="shared" si="2203"/>
        <v>0</v>
      </c>
      <c r="AY447" s="107">
        <f>AU448</f>
        <v>0</v>
      </c>
      <c r="AZ447" s="107">
        <f t="shared" ref="AZ447:BJ447" si="2204">+AY448</f>
        <v>0</v>
      </c>
      <c r="BA447" s="107">
        <f t="shared" si="2204"/>
        <v>0</v>
      </c>
      <c r="BB447" s="107">
        <f t="shared" si="2204"/>
        <v>0</v>
      </c>
      <c r="BC447" s="107">
        <f t="shared" si="2204"/>
        <v>0</v>
      </c>
      <c r="BD447" s="107">
        <f t="shared" si="2204"/>
        <v>0</v>
      </c>
      <c r="BE447" s="107">
        <f t="shared" si="2204"/>
        <v>0</v>
      </c>
      <c r="BF447" s="107">
        <f t="shared" si="2204"/>
        <v>0</v>
      </c>
      <c r="BG447" s="107">
        <f t="shared" si="2204"/>
        <v>0</v>
      </c>
      <c r="BH447" s="107">
        <f t="shared" si="2204"/>
        <v>0</v>
      </c>
      <c r="BI447" s="107">
        <f t="shared" si="2204"/>
        <v>0</v>
      </c>
      <c r="BJ447" s="107">
        <f t="shared" si="2204"/>
        <v>0</v>
      </c>
      <c r="BN447" s="107">
        <f>BJ448</f>
        <v>0</v>
      </c>
      <c r="BO447" s="107">
        <f t="shared" ref="BO447:BY447" si="2205">+BN448</f>
        <v>0</v>
      </c>
      <c r="BP447" s="107">
        <f t="shared" si="2205"/>
        <v>0</v>
      </c>
      <c r="BQ447" s="107">
        <f t="shared" si="2205"/>
        <v>0</v>
      </c>
      <c r="BR447" s="107">
        <f t="shared" si="2205"/>
        <v>0</v>
      </c>
      <c r="BS447" s="107">
        <f t="shared" si="2205"/>
        <v>0</v>
      </c>
      <c r="BT447" s="107">
        <f t="shared" si="2205"/>
        <v>0</v>
      </c>
      <c r="BU447" s="107">
        <f t="shared" si="2205"/>
        <v>0</v>
      </c>
      <c r="BV447" s="107">
        <f t="shared" si="2205"/>
        <v>0</v>
      </c>
      <c r="BW447" s="107">
        <f t="shared" si="2205"/>
        <v>0</v>
      </c>
      <c r="BX447" s="107">
        <f t="shared" si="2205"/>
        <v>0</v>
      </c>
      <c r="BY447" s="107">
        <f t="shared" si="2205"/>
        <v>0</v>
      </c>
      <c r="CC447" s="107">
        <f>BY448</f>
        <v>0</v>
      </c>
      <c r="CD447" s="107">
        <f t="shared" ref="CD447:CN447" si="2206">+CC448</f>
        <v>0</v>
      </c>
      <c r="CE447" s="107">
        <f t="shared" si="2206"/>
        <v>0</v>
      </c>
      <c r="CF447" s="107">
        <f t="shared" si="2206"/>
        <v>0</v>
      </c>
      <c r="CG447" s="107">
        <f t="shared" si="2206"/>
        <v>0</v>
      </c>
      <c r="CH447" s="107">
        <f t="shared" si="2206"/>
        <v>0</v>
      </c>
      <c r="CI447" s="107">
        <f t="shared" si="2206"/>
        <v>0</v>
      </c>
      <c r="CJ447" s="107">
        <f t="shared" si="2206"/>
        <v>0</v>
      </c>
      <c r="CK447" s="107">
        <f t="shared" si="2206"/>
        <v>0</v>
      </c>
      <c r="CL447" s="107">
        <f t="shared" si="2206"/>
        <v>0</v>
      </c>
      <c r="CM447" s="107">
        <f t="shared" si="2206"/>
        <v>0</v>
      </c>
      <c r="CN447" s="107">
        <f t="shared" si="2206"/>
        <v>0</v>
      </c>
    </row>
    <row r="448" spans="1:95" x14ac:dyDescent="0.35">
      <c r="A448" s="107" t="s">
        <v>224</v>
      </c>
      <c r="B448" s="109"/>
      <c r="C448" s="176">
        <f t="shared" ref="C448:D448" si="2207">IF((C446+C447)&lt;0,C446+C447,0)</f>
        <v>0</v>
      </c>
      <c r="D448" s="176">
        <f t="shared" si="2207"/>
        <v>0</v>
      </c>
      <c r="F448" s="176">
        <f t="shared" ref="F448:O448" si="2208">IF((F446+F447)&lt;0,F446+F447,0)</f>
        <v>0</v>
      </c>
      <c r="G448" s="176">
        <f t="shared" si="2208"/>
        <v>0</v>
      </c>
      <c r="H448" s="176">
        <f t="shared" si="2208"/>
        <v>0</v>
      </c>
      <c r="I448" s="176">
        <f t="shared" si="2208"/>
        <v>0</v>
      </c>
      <c r="J448" s="176">
        <f t="shared" si="2208"/>
        <v>0</v>
      </c>
      <c r="K448" s="176">
        <f t="shared" si="2208"/>
        <v>0</v>
      </c>
      <c r="L448" s="176">
        <f t="shared" si="2208"/>
        <v>0</v>
      </c>
      <c r="M448" s="176">
        <f t="shared" si="2208"/>
        <v>0</v>
      </c>
      <c r="N448" s="176">
        <f t="shared" si="2208"/>
        <v>0</v>
      </c>
      <c r="O448" s="176">
        <f t="shared" si="2208"/>
        <v>0</v>
      </c>
      <c r="P448" s="176">
        <f>IF((P446+P447)&lt;0,P446+P447,0)</f>
        <v>0</v>
      </c>
      <c r="Q448" s="176">
        <f>IF((Q446+Q447)&lt;0,Q446+Q447,0)</f>
        <v>0</v>
      </c>
      <c r="R448" s="175"/>
      <c r="S448" s="176"/>
      <c r="T448" s="175"/>
      <c r="U448" s="176">
        <f t="shared" ref="U448:AF448" si="2209">IF((U446+U447)&lt;0,U446+U447,0)</f>
        <v>0</v>
      </c>
      <c r="V448" s="176">
        <f t="shared" si="2209"/>
        <v>0</v>
      </c>
      <c r="W448" s="176">
        <f t="shared" si="2209"/>
        <v>0</v>
      </c>
      <c r="X448" s="176">
        <f t="shared" si="2209"/>
        <v>0</v>
      </c>
      <c r="Y448" s="176">
        <f t="shared" si="2209"/>
        <v>0</v>
      </c>
      <c r="Z448" s="176">
        <f t="shared" si="2209"/>
        <v>0</v>
      </c>
      <c r="AA448" s="176">
        <f t="shared" si="2209"/>
        <v>0</v>
      </c>
      <c r="AB448" s="176">
        <f t="shared" si="2209"/>
        <v>0</v>
      </c>
      <c r="AC448" s="176">
        <f t="shared" si="2209"/>
        <v>0</v>
      </c>
      <c r="AD448" s="176">
        <f t="shared" si="2209"/>
        <v>0</v>
      </c>
      <c r="AE448" s="176">
        <f t="shared" si="2209"/>
        <v>0</v>
      </c>
      <c r="AF448" s="176">
        <f t="shared" si="2209"/>
        <v>0</v>
      </c>
      <c r="AJ448" s="107">
        <f t="shared" ref="AJ448:AU448" si="2210">IF((AJ446+AJ447)&lt;0,AJ446+AJ447,0)</f>
        <v>0</v>
      </c>
      <c r="AK448" s="107">
        <f t="shared" si="2210"/>
        <v>0</v>
      </c>
      <c r="AL448" s="107">
        <f t="shared" si="2210"/>
        <v>0</v>
      </c>
      <c r="AM448" s="107">
        <f t="shared" si="2210"/>
        <v>0</v>
      </c>
      <c r="AN448" s="107">
        <f t="shared" si="2210"/>
        <v>0</v>
      </c>
      <c r="AO448" s="107">
        <f t="shared" si="2210"/>
        <v>0</v>
      </c>
      <c r="AP448" s="107">
        <f t="shared" si="2210"/>
        <v>0</v>
      </c>
      <c r="AQ448" s="107">
        <f t="shared" si="2210"/>
        <v>0</v>
      </c>
      <c r="AR448" s="107">
        <f t="shared" si="2210"/>
        <v>0</v>
      </c>
      <c r="AS448" s="107">
        <f t="shared" si="2210"/>
        <v>0</v>
      </c>
      <c r="AT448" s="107">
        <f t="shared" si="2210"/>
        <v>0</v>
      </c>
      <c r="AU448" s="107">
        <f t="shared" si="2210"/>
        <v>0</v>
      </c>
      <c r="AY448" s="107">
        <f t="shared" ref="AY448:BJ448" si="2211">IF((AY446+AY447)&lt;0,AY446+AY447,0)</f>
        <v>0</v>
      </c>
      <c r="AZ448" s="107">
        <f t="shared" si="2211"/>
        <v>0</v>
      </c>
      <c r="BA448" s="107">
        <f t="shared" si="2211"/>
        <v>0</v>
      </c>
      <c r="BB448" s="107">
        <f t="shared" si="2211"/>
        <v>0</v>
      </c>
      <c r="BC448" s="107">
        <f t="shared" si="2211"/>
        <v>0</v>
      </c>
      <c r="BD448" s="107">
        <f t="shared" si="2211"/>
        <v>0</v>
      </c>
      <c r="BE448" s="107">
        <f t="shared" si="2211"/>
        <v>0</v>
      </c>
      <c r="BF448" s="107">
        <f t="shared" si="2211"/>
        <v>0</v>
      </c>
      <c r="BG448" s="107">
        <f t="shared" si="2211"/>
        <v>0</v>
      </c>
      <c r="BH448" s="107">
        <f t="shared" si="2211"/>
        <v>0</v>
      </c>
      <c r="BI448" s="107">
        <f t="shared" si="2211"/>
        <v>0</v>
      </c>
      <c r="BJ448" s="107">
        <f t="shared" si="2211"/>
        <v>0</v>
      </c>
      <c r="BN448" s="107">
        <f t="shared" ref="BN448:BY448" si="2212">IF((BN446+BN447)&lt;0,BN446+BN447,0)</f>
        <v>0</v>
      </c>
      <c r="BO448" s="107">
        <f t="shared" si="2212"/>
        <v>0</v>
      </c>
      <c r="BP448" s="107">
        <f t="shared" si="2212"/>
        <v>0</v>
      </c>
      <c r="BQ448" s="107">
        <f t="shared" si="2212"/>
        <v>0</v>
      </c>
      <c r="BR448" s="107">
        <f t="shared" si="2212"/>
        <v>0</v>
      </c>
      <c r="BS448" s="107">
        <f t="shared" si="2212"/>
        <v>0</v>
      </c>
      <c r="BT448" s="107">
        <f t="shared" si="2212"/>
        <v>0</v>
      </c>
      <c r="BU448" s="107">
        <f t="shared" si="2212"/>
        <v>0</v>
      </c>
      <c r="BV448" s="107">
        <f t="shared" si="2212"/>
        <v>0</v>
      </c>
      <c r="BW448" s="107">
        <f t="shared" si="2212"/>
        <v>0</v>
      </c>
      <c r="BX448" s="107">
        <f t="shared" si="2212"/>
        <v>0</v>
      </c>
      <c r="BY448" s="107">
        <f t="shared" si="2212"/>
        <v>0</v>
      </c>
      <c r="CC448" s="107">
        <f t="shared" ref="CC448:CN448" si="2213">IF((CC446+CC447)&lt;0,CC446+CC447,0)</f>
        <v>0</v>
      </c>
      <c r="CD448" s="107">
        <f t="shared" si="2213"/>
        <v>0</v>
      </c>
      <c r="CE448" s="107">
        <f t="shared" si="2213"/>
        <v>0</v>
      </c>
      <c r="CF448" s="107">
        <f t="shared" si="2213"/>
        <v>0</v>
      </c>
      <c r="CG448" s="107">
        <f t="shared" si="2213"/>
        <v>0</v>
      </c>
      <c r="CH448" s="107">
        <f t="shared" si="2213"/>
        <v>0</v>
      </c>
      <c r="CI448" s="107">
        <f t="shared" si="2213"/>
        <v>0</v>
      </c>
      <c r="CJ448" s="107">
        <f t="shared" si="2213"/>
        <v>0</v>
      </c>
      <c r="CK448" s="107">
        <f t="shared" si="2213"/>
        <v>0</v>
      </c>
      <c r="CL448" s="107">
        <f t="shared" si="2213"/>
        <v>0</v>
      </c>
      <c r="CM448" s="107">
        <f t="shared" si="2213"/>
        <v>0</v>
      </c>
      <c r="CN448" s="107">
        <f t="shared" si="2213"/>
        <v>0</v>
      </c>
    </row>
    <row r="449" spans="1:94" x14ac:dyDescent="0.35">
      <c r="A449" s="110"/>
      <c r="B449" s="109"/>
      <c r="C449" s="177"/>
      <c r="D449" s="177"/>
      <c r="F449" s="177"/>
      <c r="G449" s="177"/>
      <c r="H449" s="177"/>
      <c r="I449" s="177"/>
      <c r="J449" s="177"/>
      <c r="K449" s="177"/>
      <c r="L449" s="177"/>
      <c r="M449" s="177"/>
      <c r="N449" s="177"/>
      <c r="O449" s="177"/>
      <c r="P449" s="177"/>
      <c r="Q449" s="177"/>
      <c r="R449" s="175"/>
      <c r="S449" s="177"/>
      <c r="T449" s="175"/>
      <c r="U449" s="177"/>
      <c r="V449" s="177"/>
      <c r="W449" s="177"/>
      <c r="X449" s="177"/>
      <c r="Y449" s="177"/>
      <c r="Z449" s="177"/>
      <c r="AA449" s="177"/>
      <c r="AB449" s="177"/>
      <c r="AC449" s="177"/>
      <c r="AD449" s="177"/>
      <c r="AE449" s="177"/>
      <c r="AF449" s="177"/>
      <c r="AJ449" s="110"/>
      <c r="AK449" s="110"/>
      <c r="AL449" s="110"/>
      <c r="AM449" s="110"/>
      <c r="AN449" s="110"/>
      <c r="AO449" s="110"/>
      <c r="AP449" s="110"/>
      <c r="AQ449" s="110"/>
      <c r="AR449" s="110"/>
      <c r="AS449" s="110"/>
      <c r="AT449" s="110"/>
      <c r="AU449" s="110"/>
      <c r="AY449" s="110"/>
      <c r="AZ449" s="110"/>
      <c r="BA449" s="110"/>
      <c r="BB449" s="110"/>
      <c r="BC449" s="110"/>
      <c r="BD449" s="110"/>
      <c r="BE449" s="110"/>
      <c r="BF449" s="110"/>
      <c r="BG449" s="110"/>
      <c r="BH449" s="110"/>
      <c r="BI449" s="110"/>
      <c r="BJ449" s="110"/>
      <c r="BN449" s="110"/>
      <c r="BO449" s="110"/>
      <c r="BP449" s="110"/>
      <c r="BQ449" s="110"/>
      <c r="BR449" s="110"/>
      <c r="BS449" s="110"/>
      <c r="BT449" s="110"/>
      <c r="BU449" s="110"/>
      <c r="BV449" s="110"/>
      <c r="BW449" s="110"/>
      <c r="BX449" s="110"/>
      <c r="BY449" s="110"/>
      <c r="CC449" s="110"/>
      <c r="CD449" s="110"/>
      <c r="CE449" s="110"/>
      <c r="CF449" s="110"/>
      <c r="CG449" s="110"/>
      <c r="CH449" s="110"/>
      <c r="CI449" s="110"/>
      <c r="CJ449" s="110"/>
      <c r="CK449" s="110"/>
      <c r="CL449" s="110"/>
      <c r="CM449" s="110"/>
      <c r="CN449" s="110"/>
    </row>
    <row r="450" spans="1:94" x14ac:dyDescent="0.35">
      <c r="A450" s="107" t="s">
        <v>225</v>
      </c>
      <c r="B450" s="111"/>
      <c r="C450" s="176">
        <f t="shared" ref="C450:D450" si="2214">IF(C448&lt;0,0,(C446+C447))</f>
        <v>7658629.125</v>
      </c>
      <c r="D450" s="176">
        <f t="shared" si="2214"/>
        <v>5456536.125</v>
      </c>
      <c r="F450" s="176">
        <f t="shared" ref="F450:O450" si="2215">IF(F448&lt;0,0,(F446+F447))</f>
        <v>125004.35</v>
      </c>
      <c r="G450" s="176">
        <f t="shared" si="2215"/>
        <v>542912.29</v>
      </c>
      <c r="H450" s="176">
        <f t="shared" si="2215"/>
        <v>374373.26</v>
      </c>
      <c r="I450" s="176">
        <f t="shared" si="2215"/>
        <v>473133.18</v>
      </c>
      <c r="J450" s="176">
        <f t="shared" si="2215"/>
        <v>774619.23</v>
      </c>
      <c r="K450" s="176">
        <f t="shared" si="2215"/>
        <v>771143.71</v>
      </c>
      <c r="L450" s="176">
        <f t="shared" si="2215"/>
        <v>692111.44</v>
      </c>
      <c r="M450" s="176">
        <f t="shared" si="2215"/>
        <v>476129.03</v>
      </c>
      <c r="N450" s="176">
        <f t="shared" si="2215"/>
        <v>474504.12</v>
      </c>
      <c r="O450" s="176">
        <f t="shared" si="2215"/>
        <v>473217.46</v>
      </c>
      <c r="P450" s="176">
        <f>IF(P448&lt;0,0,(P446+P447))</f>
        <v>213187.87</v>
      </c>
      <c r="Q450" s="176">
        <f>IF(Q448&lt;0,0,(Q446+Q447))</f>
        <v>108085.56</v>
      </c>
      <c r="R450" s="175"/>
      <c r="S450" s="176"/>
      <c r="T450" s="175"/>
      <c r="U450" s="176">
        <f t="shared" ref="U450:AF450" si="2216">IF(U448&lt;0,0,(U446+U447))</f>
        <v>181961.89678899085</v>
      </c>
      <c r="V450" s="176">
        <f t="shared" si="2216"/>
        <v>627272.38908256893</v>
      </c>
      <c r="W450" s="176">
        <f t="shared" si="2216"/>
        <v>455600.83981651376</v>
      </c>
      <c r="X450" s="176">
        <f t="shared" si="2216"/>
        <v>556150.77082568826</v>
      </c>
      <c r="Y450" s="176">
        <f t="shared" si="2216"/>
        <v>884244.35660550464</v>
      </c>
      <c r="Z450" s="176">
        <f t="shared" si="2216"/>
        <v>880768.83660550462</v>
      </c>
      <c r="AA450" s="176">
        <f t="shared" si="2216"/>
        <v>773276.55559633044</v>
      </c>
      <c r="AB450" s="176">
        <f t="shared" si="2216"/>
        <v>537699.11807339464</v>
      </c>
      <c r="AC450" s="176">
        <f t="shared" si="2216"/>
        <v>536074.20807339461</v>
      </c>
      <c r="AD450" s="176">
        <f t="shared" si="2216"/>
        <v>534787.54807339469</v>
      </c>
      <c r="AE450" s="176">
        <f t="shared" si="2216"/>
        <v>250487.9250458717</v>
      </c>
      <c r="AF450" s="176">
        <f t="shared" si="2216"/>
        <v>143819.3554128441</v>
      </c>
      <c r="AJ450" s="107">
        <f t="shared" ref="AJ450:AU450" si="2217">IF(AJ448&lt;0,0,(AJ446+AJ447))</f>
        <v>202029.12412844045</v>
      </c>
      <c r="AK450" s="107">
        <f t="shared" si="2217"/>
        <v>669767.69403669727</v>
      </c>
      <c r="AL450" s="107">
        <f t="shared" si="2217"/>
        <v>489833.16880733939</v>
      </c>
      <c r="AM450" s="107">
        <f t="shared" si="2217"/>
        <v>595104.80036697257</v>
      </c>
      <c r="AN450" s="107">
        <f t="shared" si="2217"/>
        <v>938543.91293578024</v>
      </c>
      <c r="AO450" s="107">
        <f t="shared" si="2217"/>
        <v>935068.39293578034</v>
      </c>
      <c r="AP450" s="107">
        <f t="shared" si="2217"/>
        <v>822854.41137614683</v>
      </c>
      <c r="AQ450" s="107">
        <f t="shared" si="2217"/>
        <v>575472.72247706435</v>
      </c>
      <c r="AR450" s="107">
        <f t="shared" si="2217"/>
        <v>573847.81247706432</v>
      </c>
      <c r="AS450" s="107">
        <f t="shared" si="2217"/>
        <v>572561.1524770644</v>
      </c>
      <c r="AT450" s="107">
        <f t="shared" si="2217"/>
        <v>274096.42779816518</v>
      </c>
      <c r="AU450" s="107">
        <f t="shared" si="2217"/>
        <v>163296.37018348626</v>
      </c>
      <c r="AY450" s="107">
        <f t="shared" ref="AY450:BJ450" si="2218">IF(AY448&lt;0,0,(AY446+AY447))</f>
        <v>223099.7128348625</v>
      </c>
      <c r="AZ450" s="107">
        <f t="shared" si="2218"/>
        <v>714387.76423853217</v>
      </c>
      <c r="BA450" s="107">
        <f t="shared" si="2218"/>
        <v>525777.11424770649</v>
      </c>
      <c r="BB450" s="107">
        <f t="shared" si="2218"/>
        <v>636006.53138532129</v>
      </c>
      <c r="BC450" s="107">
        <f t="shared" si="2218"/>
        <v>995558.44708256912</v>
      </c>
      <c r="BD450" s="107">
        <f t="shared" si="2218"/>
        <v>992082.92708256911</v>
      </c>
      <c r="BE450" s="107">
        <f t="shared" si="2218"/>
        <v>874911.15994495456</v>
      </c>
      <c r="BF450" s="107">
        <f t="shared" si="2218"/>
        <v>615135.00710091752</v>
      </c>
      <c r="BG450" s="107">
        <f t="shared" si="2218"/>
        <v>613510.09710091748</v>
      </c>
      <c r="BH450" s="107">
        <f t="shared" si="2218"/>
        <v>612223.43710091757</v>
      </c>
      <c r="BI450" s="107">
        <f t="shared" si="2218"/>
        <v>298885.35568807344</v>
      </c>
      <c r="BJ450" s="107">
        <f t="shared" si="2218"/>
        <v>183747.23569266062</v>
      </c>
      <c r="BN450" s="107">
        <f t="shared" ref="BN450:BY450" si="2219">IF(BN448&lt;0,0,(BN446+BN447))</f>
        <v>245223.83097660568</v>
      </c>
      <c r="BO450" s="107">
        <f t="shared" si="2219"/>
        <v>761238.83795045887</v>
      </c>
      <c r="BP450" s="107">
        <f t="shared" si="2219"/>
        <v>563518.25696009176</v>
      </c>
      <c r="BQ450" s="107">
        <f t="shared" si="2219"/>
        <v>678953.34895458736</v>
      </c>
      <c r="BR450" s="107">
        <f t="shared" si="2219"/>
        <v>1055423.7079366976</v>
      </c>
      <c r="BS450" s="107">
        <f t="shared" si="2219"/>
        <v>1051948.1879366976</v>
      </c>
      <c r="BT450" s="107">
        <f t="shared" si="2219"/>
        <v>929570.74594220216</v>
      </c>
      <c r="BU450" s="107">
        <f t="shared" si="2219"/>
        <v>656780.40595596365</v>
      </c>
      <c r="BV450" s="107">
        <f t="shared" si="2219"/>
        <v>655155.49595596362</v>
      </c>
      <c r="BW450" s="107">
        <f t="shared" si="2219"/>
        <v>653868.8359559637</v>
      </c>
      <c r="BX450" s="107">
        <f t="shared" si="2219"/>
        <v>324913.72997247725</v>
      </c>
      <c r="BY450" s="107">
        <f t="shared" si="2219"/>
        <v>205220.64447729365</v>
      </c>
      <c r="CC450" s="107">
        <f t="shared" ref="CC450:CN450" si="2220">IF(CC448&lt;0,0,(CC446+CC447))</f>
        <v>268454.15502543584</v>
      </c>
      <c r="CD450" s="107">
        <f t="shared" si="2220"/>
        <v>810432.4653479819</v>
      </c>
      <c r="CE450" s="107">
        <f t="shared" si="2220"/>
        <v>603146.45680809661</v>
      </c>
      <c r="CF450" s="107">
        <f t="shared" si="2220"/>
        <v>724047.50740231713</v>
      </c>
      <c r="CG450" s="107">
        <f t="shared" si="2220"/>
        <v>1118282.2318335327</v>
      </c>
      <c r="CH450" s="107">
        <f t="shared" si="2220"/>
        <v>1114806.7118335327</v>
      </c>
      <c r="CI450" s="107">
        <f t="shared" si="2220"/>
        <v>986963.3112393124</v>
      </c>
      <c r="CJ450" s="107">
        <f t="shared" si="2220"/>
        <v>700508.07475376164</v>
      </c>
      <c r="CK450" s="107">
        <f t="shared" si="2220"/>
        <v>698883.16475376161</v>
      </c>
      <c r="CL450" s="107">
        <f t="shared" si="2220"/>
        <v>697596.50475376169</v>
      </c>
      <c r="CM450" s="107">
        <f t="shared" si="2220"/>
        <v>352243.52297110111</v>
      </c>
      <c r="CN450" s="107">
        <f t="shared" si="2220"/>
        <v>227767.72370115854</v>
      </c>
    </row>
    <row r="451" spans="1:94" x14ac:dyDescent="0.35">
      <c r="A451" s="107"/>
      <c r="B451" s="111"/>
      <c r="F451" s="176"/>
      <c r="G451" s="176"/>
      <c r="H451" s="176"/>
      <c r="I451" s="176"/>
      <c r="J451" s="176"/>
      <c r="K451" s="176"/>
      <c r="L451" s="176"/>
      <c r="M451" s="176"/>
      <c r="N451" s="176"/>
      <c r="O451" s="176"/>
      <c r="P451" s="176"/>
      <c r="Q451" s="176"/>
      <c r="R451" s="175"/>
      <c r="S451" s="176"/>
      <c r="T451" s="175"/>
      <c r="U451" s="176"/>
      <c r="V451" s="176"/>
      <c r="W451" s="176"/>
      <c r="X451" s="176"/>
      <c r="Y451" s="176"/>
      <c r="Z451" s="176"/>
      <c r="AA451" s="176"/>
      <c r="AB451" s="176"/>
      <c r="AC451" s="176"/>
      <c r="AD451" s="176"/>
      <c r="AE451" s="176"/>
      <c r="AF451" s="176"/>
    </row>
    <row r="452" spans="1:94" x14ac:dyDescent="0.35">
      <c r="A452" s="112" t="s">
        <v>226</v>
      </c>
      <c r="B452" s="113">
        <v>0.26500000000000001</v>
      </c>
      <c r="C452" s="176">
        <f t="shared" ref="C452:D452" si="2221">C450*$B$452</f>
        <v>2029536.7181250001</v>
      </c>
      <c r="D452" s="176">
        <f t="shared" si="2221"/>
        <v>1445982.0731250001</v>
      </c>
      <c r="F452" s="176">
        <f>F450*$B$452</f>
        <v>33126.152750000001</v>
      </c>
      <c r="G452" s="176">
        <f t="shared" ref="G452:Q452" si="2222">G450*$B$452</f>
        <v>143871.75685000001</v>
      </c>
      <c r="H452" s="176">
        <f t="shared" si="2222"/>
        <v>99208.913900000014</v>
      </c>
      <c r="I452" s="176">
        <f t="shared" si="2222"/>
        <v>125380.29270000001</v>
      </c>
      <c r="J452" s="176">
        <f t="shared" si="2222"/>
        <v>205274.09595000002</v>
      </c>
      <c r="K452" s="176">
        <f t="shared" si="2222"/>
        <v>204353.08314999999</v>
      </c>
      <c r="L452" s="176">
        <f t="shared" si="2222"/>
        <v>183409.53159999999</v>
      </c>
      <c r="M452" s="176">
        <f t="shared" si="2222"/>
        <v>126174.19295000001</v>
      </c>
      <c r="N452" s="176">
        <f t="shared" si="2222"/>
        <v>125743.59180000001</v>
      </c>
      <c r="O452" s="176">
        <f t="shared" si="2222"/>
        <v>125402.62690000002</v>
      </c>
      <c r="P452" s="176">
        <f t="shared" si="2222"/>
        <v>56494.785550000001</v>
      </c>
      <c r="Q452" s="176">
        <f t="shared" si="2222"/>
        <v>28642.6734</v>
      </c>
      <c r="R452" s="175"/>
      <c r="S452" s="176">
        <f>SUM(F452:Q452)</f>
        <v>1457081.6975</v>
      </c>
      <c r="T452" s="175"/>
      <c r="U452" s="176">
        <f>U450*$B$452</f>
        <v>48219.902649082578</v>
      </c>
      <c r="V452" s="176">
        <f t="shared" ref="V452:AF452" si="2223">V450*$B$452</f>
        <v>166227.18310688078</v>
      </c>
      <c r="W452" s="176">
        <f t="shared" si="2223"/>
        <v>120734.22255137615</v>
      </c>
      <c r="X452" s="176">
        <f t="shared" si="2223"/>
        <v>147379.9542688074</v>
      </c>
      <c r="Y452" s="176">
        <f t="shared" si="2223"/>
        <v>234324.75450045874</v>
      </c>
      <c r="Z452" s="176">
        <f t="shared" si="2223"/>
        <v>233403.74170045875</v>
      </c>
      <c r="AA452" s="176">
        <f t="shared" si="2223"/>
        <v>204918.28723302757</v>
      </c>
      <c r="AB452" s="176">
        <f t="shared" si="2223"/>
        <v>142490.26628944959</v>
      </c>
      <c r="AC452" s="176">
        <f t="shared" si="2223"/>
        <v>142059.66513944959</v>
      </c>
      <c r="AD452" s="176">
        <f t="shared" si="2223"/>
        <v>141718.70023944959</v>
      </c>
      <c r="AE452" s="176">
        <f t="shared" si="2223"/>
        <v>66379.300137156009</v>
      </c>
      <c r="AF452" s="176">
        <f t="shared" si="2223"/>
        <v>38112.12918440369</v>
      </c>
      <c r="AH452" s="107">
        <f>SUM(U452:AF452)</f>
        <v>1685968.1070000001</v>
      </c>
      <c r="AJ452" s="107">
        <f>AJ450*$B$452</f>
        <v>53537.717894036723</v>
      </c>
      <c r="AK452" s="107">
        <f t="shared" ref="AK452:AU452" si="2224">AK450*$B$452</f>
        <v>177488.43891972478</v>
      </c>
      <c r="AL452" s="107">
        <f t="shared" si="2224"/>
        <v>129805.78973394494</v>
      </c>
      <c r="AM452" s="107">
        <f t="shared" si="2224"/>
        <v>157702.77209724774</v>
      </c>
      <c r="AN452" s="107">
        <f t="shared" si="2224"/>
        <v>248714.13692798177</v>
      </c>
      <c r="AO452" s="107">
        <f t="shared" si="2224"/>
        <v>247793.12412798181</v>
      </c>
      <c r="AP452" s="107">
        <f t="shared" si="2224"/>
        <v>218056.41901467892</v>
      </c>
      <c r="AQ452" s="107">
        <f t="shared" si="2224"/>
        <v>152500.27145642205</v>
      </c>
      <c r="AR452" s="107">
        <f t="shared" si="2224"/>
        <v>152069.67030642205</v>
      </c>
      <c r="AS452" s="107">
        <f t="shared" si="2224"/>
        <v>151728.70540642209</v>
      </c>
      <c r="AT452" s="107">
        <f t="shared" si="2224"/>
        <v>72635.553366513777</v>
      </c>
      <c r="AU452" s="107">
        <f t="shared" si="2224"/>
        <v>43273.53809862386</v>
      </c>
      <c r="AW452" s="107">
        <f>SUM(AJ452:AU452)</f>
        <v>1805306.1373500004</v>
      </c>
      <c r="AY452" s="107">
        <f>AY450*$B$452</f>
        <v>59121.423901238566</v>
      </c>
      <c r="AZ452" s="107">
        <f t="shared" ref="AZ452:BJ452" si="2225">AZ450*$B$452</f>
        <v>189312.75752321104</v>
      </c>
      <c r="BA452" s="107">
        <f t="shared" si="2225"/>
        <v>139330.93527564223</v>
      </c>
      <c r="BB452" s="107">
        <f t="shared" si="2225"/>
        <v>168541.73081711016</v>
      </c>
      <c r="BC452" s="107">
        <f t="shared" si="2225"/>
        <v>263822.98847688083</v>
      </c>
      <c r="BD452" s="107">
        <f t="shared" si="2225"/>
        <v>262901.9756768808</v>
      </c>
      <c r="BE452" s="107">
        <f t="shared" si="2225"/>
        <v>231851.45738541297</v>
      </c>
      <c r="BF452" s="107">
        <f t="shared" si="2225"/>
        <v>163010.77688174316</v>
      </c>
      <c r="BG452" s="107">
        <f t="shared" si="2225"/>
        <v>162580.17573174313</v>
      </c>
      <c r="BH452" s="107">
        <f t="shared" si="2225"/>
        <v>162239.21083174317</v>
      </c>
      <c r="BI452" s="107">
        <f t="shared" si="2225"/>
        <v>79204.619257339466</v>
      </c>
      <c r="BJ452" s="107">
        <f t="shared" si="2225"/>
        <v>48693.017458555063</v>
      </c>
      <c r="BL452" s="107">
        <f>SUM(AY452:BJ452)</f>
        <v>1930611.0692175007</v>
      </c>
      <c r="BN452" s="107">
        <f>BN450*$B$452</f>
        <v>64984.315208800508</v>
      </c>
      <c r="BO452" s="107">
        <f t="shared" ref="BO452:BY452" si="2226">BO450*$B$452</f>
        <v>201728.29205687161</v>
      </c>
      <c r="BP452" s="107">
        <f t="shared" si="2226"/>
        <v>149332.33809442431</v>
      </c>
      <c r="BQ452" s="107">
        <f t="shared" si="2226"/>
        <v>179922.63747296567</v>
      </c>
      <c r="BR452" s="107">
        <f t="shared" si="2226"/>
        <v>279687.28260322491</v>
      </c>
      <c r="BS452" s="107">
        <f t="shared" si="2226"/>
        <v>278766.26980322489</v>
      </c>
      <c r="BT452" s="107">
        <f t="shared" si="2226"/>
        <v>246336.24767468357</v>
      </c>
      <c r="BU452" s="107">
        <f t="shared" si="2226"/>
        <v>174046.80757833036</v>
      </c>
      <c r="BV452" s="107">
        <f t="shared" si="2226"/>
        <v>173616.20642833036</v>
      </c>
      <c r="BW452" s="107">
        <f t="shared" si="2226"/>
        <v>173275.2415283304</v>
      </c>
      <c r="BX452" s="107">
        <f t="shared" si="2226"/>
        <v>86102.138442706477</v>
      </c>
      <c r="BY452" s="107">
        <f t="shared" si="2226"/>
        <v>54383.470786482823</v>
      </c>
      <c r="CA452" s="107">
        <f>SUM(BN452:BY452)</f>
        <v>2062181.2476783758</v>
      </c>
      <c r="CC452" s="107">
        <f>CC450*$B$452</f>
        <v>71140.351081740504</v>
      </c>
      <c r="CD452" s="107">
        <f t="shared" ref="CD452:CN452" si="2227">CD450*$B$452</f>
        <v>214764.60331721522</v>
      </c>
      <c r="CE452" s="107">
        <f t="shared" si="2227"/>
        <v>159833.8110541456</v>
      </c>
      <c r="CF452" s="107">
        <f t="shared" si="2227"/>
        <v>191872.58946161406</v>
      </c>
      <c r="CG452" s="107">
        <f t="shared" si="2227"/>
        <v>296344.79143588617</v>
      </c>
      <c r="CH452" s="107">
        <f t="shared" si="2227"/>
        <v>295423.77863588615</v>
      </c>
      <c r="CI452" s="107">
        <f t="shared" si="2227"/>
        <v>261545.27747841779</v>
      </c>
      <c r="CJ452" s="107">
        <f t="shared" si="2227"/>
        <v>185634.63980974685</v>
      </c>
      <c r="CK452" s="107">
        <f t="shared" si="2227"/>
        <v>185204.03865974685</v>
      </c>
      <c r="CL452" s="107">
        <f t="shared" si="2227"/>
        <v>184863.07375974685</v>
      </c>
      <c r="CM452" s="107">
        <f t="shared" si="2227"/>
        <v>93344.533587341793</v>
      </c>
      <c r="CN452" s="107">
        <f t="shared" si="2227"/>
        <v>60358.446780807019</v>
      </c>
      <c r="CP452" s="107">
        <f>SUM(CC452:CN452)</f>
        <v>2200329.9350622944</v>
      </c>
    </row>
    <row r="453" spans="1:94" x14ac:dyDescent="0.35">
      <c r="A453" s="107"/>
      <c r="B453" s="111"/>
      <c r="F453" s="176"/>
      <c r="G453" s="176"/>
      <c r="H453" s="176"/>
      <c r="I453" s="176"/>
      <c r="J453" s="176"/>
      <c r="K453" s="176"/>
      <c r="L453" s="176"/>
      <c r="M453" s="176"/>
      <c r="N453" s="176"/>
      <c r="O453" s="176"/>
      <c r="P453" s="176"/>
      <c r="Q453" s="176"/>
      <c r="R453" s="175"/>
      <c r="S453" s="176"/>
      <c r="T453" s="175"/>
      <c r="U453" s="175"/>
      <c r="V453" s="175"/>
      <c r="W453" s="175"/>
      <c r="X453" s="175"/>
      <c r="Y453" s="175"/>
      <c r="Z453" s="175"/>
      <c r="AA453" s="175"/>
      <c r="AB453" s="175"/>
      <c r="AC453" s="175"/>
      <c r="AD453" s="175"/>
      <c r="AE453" s="175"/>
      <c r="AF453" s="175"/>
    </row>
    <row r="454" spans="1:94" x14ac:dyDescent="0.35">
      <c r="A454" s="107" t="s">
        <v>227</v>
      </c>
      <c r="B454" s="111"/>
      <c r="F454" s="176">
        <v>0</v>
      </c>
      <c r="G454" s="176">
        <f t="shared" ref="G454:Q454" si="2228">F454</f>
        <v>0</v>
      </c>
      <c r="H454" s="176">
        <f t="shared" si="2228"/>
        <v>0</v>
      </c>
      <c r="I454" s="176">
        <f t="shared" si="2228"/>
        <v>0</v>
      </c>
      <c r="J454" s="176">
        <f t="shared" si="2228"/>
        <v>0</v>
      </c>
      <c r="K454" s="176">
        <f t="shared" si="2228"/>
        <v>0</v>
      </c>
      <c r="L454" s="176">
        <f t="shared" si="2228"/>
        <v>0</v>
      </c>
      <c r="M454" s="176">
        <f t="shared" si="2228"/>
        <v>0</v>
      </c>
      <c r="N454" s="176">
        <f t="shared" si="2228"/>
        <v>0</v>
      </c>
      <c r="O454" s="176">
        <f t="shared" si="2228"/>
        <v>0</v>
      </c>
      <c r="P454" s="176">
        <f t="shared" si="2228"/>
        <v>0</v>
      </c>
      <c r="Q454" s="176">
        <f t="shared" si="2228"/>
        <v>0</v>
      </c>
      <c r="R454" s="175"/>
      <c r="S454" s="176"/>
      <c r="T454" s="175"/>
      <c r="U454" s="176">
        <f>S452</f>
        <v>1457081.6975</v>
      </c>
      <c r="V454" s="176">
        <f t="shared" ref="V454:AF454" si="2229">U454</f>
        <v>1457081.6975</v>
      </c>
      <c r="W454" s="176">
        <f t="shared" si="2229"/>
        <v>1457081.6975</v>
      </c>
      <c r="X454" s="176">
        <f t="shared" si="2229"/>
        <v>1457081.6975</v>
      </c>
      <c r="Y454" s="176">
        <f t="shared" si="2229"/>
        <v>1457081.6975</v>
      </c>
      <c r="Z454" s="176">
        <f t="shared" si="2229"/>
        <v>1457081.6975</v>
      </c>
      <c r="AA454" s="176">
        <f t="shared" si="2229"/>
        <v>1457081.6975</v>
      </c>
      <c r="AB454" s="176">
        <f t="shared" si="2229"/>
        <v>1457081.6975</v>
      </c>
      <c r="AC454" s="176">
        <f t="shared" si="2229"/>
        <v>1457081.6975</v>
      </c>
      <c r="AD454" s="176">
        <f t="shared" si="2229"/>
        <v>1457081.6975</v>
      </c>
      <c r="AE454" s="176">
        <f t="shared" si="2229"/>
        <v>1457081.6975</v>
      </c>
      <c r="AF454" s="176">
        <f t="shared" si="2229"/>
        <v>1457081.6975</v>
      </c>
      <c r="AJ454" s="116">
        <f>AH452</f>
        <v>1685968.1070000001</v>
      </c>
      <c r="AK454" s="107">
        <f t="shared" ref="AK454:AU454" si="2230">AJ454</f>
        <v>1685968.1070000001</v>
      </c>
      <c r="AL454" s="107">
        <f t="shared" si="2230"/>
        <v>1685968.1070000001</v>
      </c>
      <c r="AM454" s="107">
        <f t="shared" si="2230"/>
        <v>1685968.1070000001</v>
      </c>
      <c r="AN454" s="107">
        <f t="shared" si="2230"/>
        <v>1685968.1070000001</v>
      </c>
      <c r="AO454" s="107">
        <f t="shared" si="2230"/>
        <v>1685968.1070000001</v>
      </c>
      <c r="AP454" s="107">
        <f t="shared" si="2230"/>
        <v>1685968.1070000001</v>
      </c>
      <c r="AQ454" s="107">
        <f t="shared" si="2230"/>
        <v>1685968.1070000001</v>
      </c>
      <c r="AR454" s="107">
        <f t="shared" si="2230"/>
        <v>1685968.1070000001</v>
      </c>
      <c r="AS454" s="107">
        <f t="shared" si="2230"/>
        <v>1685968.1070000001</v>
      </c>
      <c r="AT454" s="107">
        <f t="shared" si="2230"/>
        <v>1685968.1070000001</v>
      </c>
      <c r="AU454" s="107">
        <f t="shared" si="2230"/>
        <v>1685968.1070000001</v>
      </c>
      <c r="AY454" s="116">
        <f>AW452</f>
        <v>1805306.1373500004</v>
      </c>
      <c r="AZ454" s="107">
        <f t="shared" ref="AZ454:BJ454" si="2231">AY454</f>
        <v>1805306.1373500004</v>
      </c>
      <c r="BA454" s="107">
        <f t="shared" si="2231"/>
        <v>1805306.1373500004</v>
      </c>
      <c r="BB454" s="107">
        <f t="shared" si="2231"/>
        <v>1805306.1373500004</v>
      </c>
      <c r="BC454" s="107">
        <f t="shared" si="2231"/>
        <v>1805306.1373500004</v>
      </c>
      <c r="BD454" s="107">
        <f t="shared" si="2231"/>
        <v>1805306.1373500004</v>
      </c>
      <c r="BE454" s="107">
        <f t="shared" si="2231"/>
        <v>1805306.1373500004</v>
      </c>
      <c r="BF454" s="107">
        <f t="shared" si="2231"/>
        <v>1805306.1373500004</v>
      </c>
      <c r="BG454" s="107">
        <f t="shared" si="2231"/>
        <v>1805306.1373500004</v>
      </c>
      <c r="BH454" s="107">
        <f t="shared" si="2231"/>
        <v>1805306.1373500004</v>
      </c>
      <c r="BI454" s="107">
        <f t="shared" si="2231"/>
        <v>1805306.1373500004</v>
      </c>
      <c r="BJ454" s="107">
        <f t="shared" si="2231"/>
        <v>1805306.1373500004</v>
      </c>
      <c r="BN454" s="116">
        <f>BL452</f>
        <v>1930611.0692175007</v>
      </c>
      <c r="BO454" s="107">
        <f t="shared" ref="BO454:BY454" si="2232">BN454</f>
        <v>1930611.0692175007</v>
      </c>
      <c r="BP454" s="107">
        <f t="shared" si="2232"/>
        <v>1930611.0692175007</v>
      </c>
      <c r="BQ454" s="107">
        <f t="shared" si="2232"/>
        <v>1930611.0692175007</v>
      </c>
      <c r="BR454" s="107">
        <f t="shared" si="2232"/>
        <v>1930611.0692175007</v>
      </c>
      <c r="BS454" s="107">
        <f t="shared" si="2232"/>
        <v>1930611.0692175007</v>
      </c>
      <c r="BT454" s="107">
        <f t="shared" si="2232"/>
        <v>1930611.0692175007</v>
      </c>
      <c r="BU454" s="107">
        <f t="shared" si="2232"/>
        <v>1930611.0692175007</v>
      </c>
      <c r="BV454" s="107">
        <f t="shared" si="2232"/>
        <v>1930611.0692175007</v>
      </c>
      <c r="BW454" s="107">
        <f t="shared" si="2232"/>
        <v>1930611.0692175007</v>
      </c>
      <c r="BX454" s="107">
        <f t="shared" si="2232"/>
        <v>1930611.0692175007</v>
      </c>
      <c r="BY454" s="107">
        <f t="shared" si="2232"/>
        <v>1930611.0692175007</v>
      </c>
      <c r="CC454" s="116">
        <f>CA452</f>
        <v>2062181.2476783758</v>
      </c>
      <c r="CD454" s="107">
        <f t="shared" ref="CD454:CN454" si="2233">CC454</f>
        <v>2062181.2476783758</v>
      </c>
      <c r="CE454" s="107">
        <f t="shared" si="2233"/>
        <v>2062181.2476783758</v>
      </c>
      <c r="CF454" s="107">
        <f t="shared" si="2233"/>
        <v>2062181.2476783758</v>
      </c>
      <c r="CG454" s="107">
        <f t="shared" si="2233"/>
        <v>2062181.2476783758</v>
      </c>
      <c r="CH454" s="107">
        <f t="shared" si="2233"/>
        <v>2062181.2476783758</v>
      </c>
      <c r="CI454" s="107">
        <f t="shared" si="2233"/>
        <v>2062181.2476783758</v>
      </c>
      <c r="CJ454" s="107">
        <f t="shared" si="2233"/>
        <v>2062181.2476783758</v>
      </c>
      <c r="CK454" s="107">
        <f t="shared" si="2233"/>
        <v>2062181.2476783758</v>
      </c>
      <c r="CL454" s="107">
        <f t="shared" si="2233"/>
        <v>2062181.2476783758</v>
      </c>
      <c r="CM454" s="107">
        <f t="shared" si="2233"/>
        <v>2062181.2476783758</v>
      </c>
      <c r="CN454" s="107">
        <f t="shared" si="2233"/>
        <v>2062181.2476783758</v>
      </c>
    </row>
    <row r="455" spans="1:94" x14ac:dyDescent="0.35">
      <c r="A455" s="107"/>
      <c r="B455" s="111"/>
      <c r="F455" s="176"/>
      <c r="G455" s="176"/>
      <c r="H455" s="176"/>
      <c r="I455" s="176"/>
      <c r="J455" s="176"/>
      <c r="K455" s="176"/>
      <c r="L455" s="176"/>
      <c r="M455" s="176"/>
      <c r="N455" s="176"/>
      <c r="O455" s="176"/>
      <c r="P455" s="176"/>
      <c r="Q455" s="176"/>
      <c r="R455" s="175"/>
      <c r="S455" s="176"/>
      <c r="T455" s="175"/>
      <c r="U455" s="175"/>
      <c r="V455" s="175"/>
      <c r="W455" s="175"/>
      <c r="X455" s="175"/>
      <c r="Y455" s="175"/>
      <c r="Z455" s="175"/>
      <c r="AA455" s="175"/>
      <c r="AB455" s="175"/>
      <c r="AC455" s="175"/>
      <c r="AD455" s="175"/>
      <c r="AE455" s="175"/>
      <c r="AF455" s="175"/>
    </row>
    <row r="456" spans="1:94" x14ac:dyDescent="0.35">
      <c r="A456" s="107" t="s">
        <v>228</v>
      </c>
      <c r="B456" s="111"/>
      <c r="F456" s="176">
        <f>MAX(0,F454/12)</f>
        <v>0</v>
      </c>
      <c r="G456" s="176">
        <f t="shared" ref="G456:Q456" si="2234">MAX(0,G454/12)</f>
        <v>0</v>
      </c>
      <c r="H456" s="176">
        <f t="shared" si="2234"/>
        <v>0</v>
      </c>
      <c r="I456" s="176">
        <f t="shared" si="2234"/>
        <v>0</v>
      </c>
      <c r="J456" s="176">
        <f t="shared" si="2234"/>
        <v>0</v>
      </c>
      <c r="K456" s="176">
        <f t="shared" si="2234"/>
        <v>0</v>
      </c>
      <c r="L456" s="176">
        <f t="shared" si="2234"/>
        <v>0</v>
      </c>
      <c r="M456" s="176">
        <f t="shared" si="2234"/>
        <v>0</v>
      </c>
      <c r="N456" s="176">
        <f t="shared" si="2234"/>
        <v>0</v>
      </c>
      <c r="O456" s="176">
        <f t="shared" si="2234"/>
        <v>0</v>
      </c>
      <c r="P456" s="176">
        <f t="shared" si="2234"/>
        <v>0</v>
      </c>
      <c r="Q456" s="176">
        <f t="shared" si="2234"/>
        <v>0</v>
      </c>
      <c r="R456" s="175"/>
      <c r="S456" s="176"/>
      <c r="T456" s="175"/>
      <c r="U456" s="176">
        <f t="shared" ref="U456:AF456" si="2235">U454/12</f>
        <v>121423.47479166667</v>
      </c>
      <c r="V456" s="176">
        <f t="shared" si="2235"/>
        <v>121423.47479166667</v>
      </c>
      <c r="W456" s="176">
        <f t="shared" si="2235"/>
        <v>121423.47479166667</v>
      </c>
      <c r="X456" s="176">
        <f t="shared" si="2235"/>
        <v>121423.47479166667</v>
      </c>
      <c r="Y456" s="176">
        <f t="shared" si="2235"/>
        <v>121423.47479166667</v>
      </c>
      <c r="Z456" s="176">
        <f t="shared" si="2235"/>
        <v>121423.47479166667</v>
      </c>
      <c r="AA456" s="176">
        <f t="shared" si="2235"/>
        <v>121423.47479166667</v>
      </c>
      <c r="AB456" s="176">
        <f t="shared" si="2235"/>
        <v>121423.47479166667</v>
      </c>
      <c r="AC456" s="176">
        <f t="shared" si="2235"/>
        <v>121423.47479166667</v>
      </c>
      <c r="AD456" s="176">
        <f t="shared" si="2235"/>
        <v>121423.47479166667</v>
      </c>
      <c r="AE456" s="176">
        <f t="shared" si="2235"/>
        <v>121423.47479166667</v>
      </c>
      <c r="AF456" s="176">
        <f t="shared" si="2235"/>
        <v>121423.47479166667</v>
      </c>
      <c r="AJ456" s="107">
        <f t="shared" ref="AJ456:AU456" si="2236">AJ454/12</f>
        <v>140497.34225000002</v>
      </c>
      <c r="AK456" s="107">
        <f t="shared" si="2236"/>
        <v>140497.34225000002</v>
      </c>
      <c r="AL456" s="107">
        <f t="shared" si="2236"/>
        <v>140497.34225000002</v>
      </c>
      <c r="AM456" s="107">
        <f t="shared" si="2236"/>
        <v>140497.34225000002</v>
      </c>
      <c r="AN456" s="107">
        <f t="shared" si="2236"/>
        <v>140497.34225000002</v>
      </c>
      <c r="AO456" s="107">
        <f t="shared" si="2236"/>
        <v>140497.34225000002</v>
      </c>
      <c r="AP456" s="107">
        <f t="shared" si="2236"/>
        <v>140497.34225000002</v>
      </c>
      <c r="AQ456" s="107">
        <f t="shared" si="2236"/>
        <v>140497.34225000002</v>
      </c>
      <c r="AR456" s="107">
        <f t="shared" si="2236"/>
        <v>140497.34225000002</v>
      </c>
      <c r="AS456" s="107">
        <f t="shared" si="2236"/>
        <v>140497.34225000002</v>
      </c>
      <c r="AT456" s="107">
        <f t="shared" si="2236"/>
        <v>140497.34225000002</v>
      </c>
      <c r="AU456" s="107">
        <f t="shared" si="2236"/>
        <v>140497.34225000002</v>
      </c>
      <c r="AY456" s="107">
        <f t="shared" ref="AY456:BJ456" si="2237">AY454/12</f>
        <v>150442.17811250003</v>
      </c>
      <c r="AZ456" s="107">
        <f t="shared" si="2237"/>
        <v>150442.17811250003</v>
      </c>
      <c r="BA456" s="107">
        <f t="shared" si="2237"/>
        <v>150442.17811250003</v>
      </c>
      <c r="BB456" s="107">
        <f t="shared" si="2237"/>
        <v>150442.17811250003</v>
      </c>
      <c r="BC456" s="107">
        <f t="shared" si="2237"/>
        <v>150442.17811250003</v>
      </c>
      <c r="BD456" s="107">
        <f t="shared" si="2237"/>
        <v>150442.17811250003</v>
      </c>
      <c r="BE456" s="107">
        <f t="shared" si="2237"/>
        <v>150442.17811250003</v>
      </c>
      <c r="BF456" s="107">
        <f t="shared" si="2237"/>
        <v>150442.17811250003</v>
      </c>
      <c r="BG456" s="107">
        <f t="shared" si="2237"/>
        <v>150442.17811250003</v>
      </c>
      <c r="BH456" s="107">
        <f t="shared" si="2237"/>
        <v>150442.17811250003</v>
      </c>
      <c r="BI456" s="107">
        <f t="shared" si="2237"/>
        <v>150442.17811250003</v>
      </c>
      <c r="BJ456" s="107">
        <f t="shared" si="2237"/>
        <v>150442.17811250003</v>
      </c>
      <c r="BN456" s="107">
        <f t="shared" ref="BN456:BY456" si="2238">BN454/12</f>
        <v>160884.25576812506</v>
      </c>
      <c r="BO456" s="107">
        <f t="shared" si="2238"/>
        <v>160884.25576812506</v>
      </c>
      <c r="BP456" s="107">
        <f t="shared" si="2238"/>
        <v>160884.25576812506</v>
      </c>
      <c r="BQ456" s="107">
        <f t="shared" si="2238"/>
        <v>160884.25576812506</v>
      </c>
      <c r="BR456" s="107">
        <f t="shared" si="2238"/>
        <v>160884.25576812506</v>
      </c>
      <c r="BS456" s="107">
        <f t="shared" si="2238"/>
        <v>160884.25576812506</v>
      </c>
      <c r="BT456" s="107">
        <f t="shared" si="2238"/>
        <v>160884.25576812506</v>
      </c>
      <c r="BU456" s="107">
        <f t="shared" si="2238"/>
        <v>160884.25576812506</v>
      </c>
      <c r="BV456" s="107">
        <f t="shared" si="2238"/>
        <v>160884.25576812506</v>
      </c>
      <c r="BW456" s="107">
        <f t="shared" si="2238"/>
        <v>160884.25576812506</v>
      </c>
      <c r="BX456" s="107">
        <f t="shared" si="2238"/>
        <v>160884.25576812506</v>
      </c>
      <c r="BY456" s="107">
        <f t="shared" si="2238"/>
        <v>160884.25576812506</v>
      </c>
      <c r="CC456" s="107">
        <f t="shared" ref="CC456:CN456" si="2239">CC454/12</f>
        <v>171848.43730653133</v>
      </c>
      <c r="CD456" s="107">
        <f t="shared" si="2239"/>
        <v>171848.43730653133</v>
      </c>
      <c r="CE456" s="107">
        <f t="shared" si="2239"/>
        <v>171848.43730653133</v>
      </c>
      <c r="CF456" s="107">
        <f t="shared" si="2239"/>
        <v>171848.43730653133</v>
      </c>
      <c r="CG456" s="107">
        <f t="shared" si="2239"/>
        <v>171848.43730653133</v>
      </c>
      <c r="CH456" s="107">
        <f t="shared" si="2239"/>
        <v>171848.43730653133</v>
      </c>
      <c r="CI456" s="107">
        <f t="shared" si="2239"/>
        <v>171848.43730653133</v>
      </c>
      <c r="CJ456" s="107">
        <f t="shared" si="2239"/>
        <v>171848.43730653133</v>
      </c>
      <c r="CK456" s="107">
        <f t="shared" si="2239"/>
        <v>171848.43730653133</v>
      </c>
      <c r="CL456" s="107">
        <f t="shared" si="2239"/>
        <v>171848.43730653133</v>
      </c>
      <c r="CM456" s="107">
        <f t="shared" si="2239"/>
        <v>171848.43730653133</v>
      </c>
      <c r="CN456" s="107">
        <f t="shared" si="2239"/>
        <v>171848.43730653133</v>
      </c>
    </row>
    <row r="457" spans="1:94" x14ac:dyDescent="0.35">
      <c r="A457" s="107"/>
      <c r="B457" s="111"/>
      <c r="F457" s="176"/>
      <c r="G457" s="176"/>
      <c r="H457" s="176"/>
      <c r="I457" s="176"/>
      <c r="J457" s="176"/>
      <c r="K457" s="176"/>
      <c r="L457" s="176"/>
      <c r="M457" s="176"/>
      <c r="N457" s="176"/>
      <c r="O457" s="176"/>
      <c r="P457" s="176"/>
      <c r="Q457" s="176"/>
      <c r="R457" s="175"/>
      <c r="S457" s="176"/>
      <c r="T457" s="175"/>
      <c r="U457" s="176"/>
      <c r="V457" s="176"/>
      <c r="W457" s="176"/>
      <c r="X457" s="176"/>
      <c r="Y457" s="176"/>
      <c r="Z457" s="176"/>
      <c r="AA457" s="176"/>
      <c r="AB457" s="176"/>
      <c r="AC457" s="176"/>
      <c r="AD457" s="176"/>
      <c r="AE457" s="176"/>
      <c r="AF457" s="176"/>
      <c r="AJ457" s="107"/>
      <c r="AK457" s="107"/>
      <c r="AL457" s="107"/>
      <c r="AM457" s="107"/>
      <c r="AN457" s="107"/>
      <c r="AO457" s="107"/>
      <c r="AP457" s="107"/>
      <c r="AQ457" s="107"/>
      <c r="AR457" s="107"/>
      <c r="AS457" s="107"/>
      <c r="AT457" s="107"/>
      <c r="AU457" s="107"/>
      <c r="AY457" s="107"/>
      <c r="AZ457" s="107"/>
      <c r="BA457" s="107"/>
      <c r="BB457" s="107"/>
      <c r="BC457" s="107"/>
      <c r="BD457" s="107"/>
      <c r="BE457" s="107"/>
      <c r="BF457" s="107"/>
      <c r="BG457" s="107"/>
      <c r="BH457" s="107"/>
      <c r="BI457" s="107"/>
      <c r="BJ457" s="107"/>
      <c r="BN457" s="107"/>
      <c r="BO457" s="107"/>
      <c r="BP457" s="107"/>
      <c r="BQ457" s="107"/>
      <c r="BR457" s="107"/>
      <c r="BS457" s="107"/>
      <c r="BT457" s="107"/>
      <c r="BU457" s="107"/>
      <c r="BV457" s="107"/>
      <c r="BW457" s="107"/>
      <c r="BX457" s="107"/>
      <c r="BY457" s="107"/>
      <c r="CC457" s="107"/>
      <c r="CD457" s="107"/>
      <c r="CE457" s="107"/>
      <c r="CF457" s="107"/>
      <c r="CG457" s="107"/>
      <c r="CH457" s="107"/>
      <c r="CI457" s="107"/>
      <c r="CJ457" s="107"/>
      <c r="CK457" s="107"/>
      <c r="CL457" s="107"/>
      <c r="CM457" s="107"/>
      <c r="CN457" s="107"/>
    </row>
    <row r="458" spans="1:94" x14ac:dyDescent="0.35">
      <c r="A458" s="107" t="s">
        <v>229</v>
      </c>
      <c r="B458" s="111"/>
      <c r="F458" s="176">
        <f>D458+F456</f>
        <v>0</v>
      </c>
      <c r="G458" s="176">
        <f t="shared" ref="G458:Q458" si="2240">F458+G456</f>
        <v>0</v>
      </c>
      <c r="H458" s="176">
        <f t="shared" si="2240"/>
        <v>0</v>
      </c>
      <c r="I458" s="176">
        <f t="shared" si="2240"/>
        <v>0</v>
      </c>
      <c r="J458" s="176">
        <f t="shared" si="2240"/>
        <v>0</v>
      </c>
      <c r="K458" s="176">
        <f t="shared" si="2240"/>
        <v>0</v>
      </c>
      <c r="L458" s="176">
        <f t="shared" si="2240"/>
        <v>0</v>
      </c>
      <c r="M458" s="176">
        <f t="shared" si="2240"/>
        <v>0</v>
      </c>
      <c r="N458" s="176">
        <f t="shared" si="2240"/>
        <v>0</v>
      </c>
      <c r="O458" s="176">
        <f t="shared" si="2240"/>
        <v>0</v>
      </c>
      <c r="P458" s="176">
        <f t="shared" si="2240"/>
        <v>0</v>
      </c>
      <c r="Q458" s="176">
        <f t="shared" si="2240"/>
        <v>0</v>
      </c>
      <c r="R458" s="175"/>
      <c r="S458" s="176"/>
      <c r="T458" s="175"/>
      <c r="U458" s="176">
        <f>Q458+U456</f>
        <v>121423.47479166667</v>
      </c>
      <c r="V458" s="176">
        <f t="shared" ref="V458:AF458" si="2241">U458+V456</f>
        <v>242846.94958333333</v>
      </c>
      <c r="W458" s="176">
        <f t="shared" si="2241"/>
        <v>364270.424375</v>
      </c>
      <c r="X458" s="176">
        <f t="shared" si="2241"/>
        <v>485693.89916666667</v>
      </c>
      <c r="Y458" s="176">
        <f t="shared" si="2241"/>
        <v>607117.3739583334</v>
      </c>
      <c r="Z458" s="176">
        <f t="shared" si="2241"/>
        <v>728540.84875000012</v>
      </c>
      <c r="AA458" s="176">
        <f t="shared" si="2241"/>
        <v>849964.32354166685</v>
      </c>
      <c r="AB458" s="176">
        <f t="shared" si="2241"/>
        <v>971387.79833333357</v>
      </c>
      <c r="AC458" s="176">
        <f t="shared" si="2241"/>
        <v>1092811.2731250003</v>
      </c>
      <c r="AD458" s="176">
        <f t="shared" si="2241"/>
        <v>1214234.747916667</v>
      </c>
      <c r="AE458" s="176">
        <f t="shared" si="2241"/>
        <v>1335658.2227083337</v>
      </c>
      <c r="AF458" s="176">
        <f t="shared" si="2241"/>
        <v>1457081.6975000005</v>
      </c>
      <c r="AJ458" s="107">
        <f>AF458+AJ456</f>
        <v>1597579.0397500005</v>
      </c>
      <c r="AK458" s="107">
        <f t="shared" ref="AK458:AU458" si="2242">AJ458+AK456</f>
        <v>1738076.3820000004</v>
      </c>
      <c r="AL458" s="107">
        <f t="shared" si="2242"/>
        <v>1878573.7242500004</v>
      </c>
      <c r="AM458" s="107">
        <f t="shared" si="2242"/>
        <v>2019071.0665000004</v>
      </c>
      <c r="AN458" s="107">
        <f t="shared" si="2242"/>
        <v>2159568.4087500004</v>
      </c>
      <c r="AO458" s="107">
        <f t="shared" si="2242"/>
        <v>2300065.7510000006</v>
      </c>
      <c r="AP458" s="107">
        <f t="shared" si="2242"/>
        <v>2440563.0932500008</v>
      </c>
      <c r="AQ458" s="107">
        <f t="shared" si="2242"/>
        <v>2581060.4355000011</v>
      </c>
      <c r="AR458" s="107">
        <f t="shared" si="2242"/>
        <v>2721557.7777500013</v>
      </c>
      <c r="AS458" s="107">
        <f t="shared" si="2242"/>
        <v>2862055.1200000015</v>
      </c>
      <c r="AT458" s="107">
        <f t="shared" si="2242"/>
        <v>3002552.4622500017</v>
      </c>
      <c r="AU458" s="107">
        <f t="shared" si="2242"/>
        <v>3143049.8045000019</v>
      </c>
      <c r="AY458" s="107">
        <f>AU458+AY456</f>
        <v>3293491.9826125018</v>
      </c>
      <c r="AZ458" s="107">
        <f t="shared" ref="AZ458:BJ458" si="2243">AY458+AZ456</f>
        <v>3443934.1607250017</v>
      </c>
      <c r="BA458" s="107">
        <f t="shared" si="2243"/>
        <v>3594376.3388375016</v>
      </c>
      <c r="BB458" s="107">
        <f t="shared" si="2243"/>
        <v>3744818.5169500015</v>
      </c>
      <c r="BC458" s="107">
        <f t="shared" si="2243"/>
        <v>3895260.6950625014</v>
      </c>
      <c r="BD458" s="107">
        <f t="shared" si="2243"/>
        <v>4045702.8731750012</v>
      </c>
      <c r="BE458" s="107">
        <f t="shared" si="2243"/>
        <v>4196145.0512875011</v>
      </c>
      <c r="BF458" s="107">
        <f t="shared" si="2243"/>
        <v>4346587.2294000015</v>
      </c>
      <c r="BG458" s="107">
        <f t="shared" si="2243"/>
        <v>4497029.4075125018</v>
      </c>
      <c r="BH458" s="107">
        <f t="shared" si="2243"/>
        <v>4647471.5856250022</v>
      </c>
      <c r="BI458" s="107">
        <f t="shared" si="2243"/>
        <v>4797913.7637375025</v>
      </c>
      <c r="BJ458" s="107">
        <f t="shared" si="2243"/>
        <v>4948355.9418500029</v>
      </c>
      <c r="BL458" s="107"/>
      <c r="BN458" s="107">
        <f>BJ458+BN456</f>
        <v>5109240.1976181278</v>
      </c>
      <c r="BO458" s="107">
        <f t="shared" ref="BO458:BY458" si="2244">BN458+BO456</f>
        <v>5270124.4533862527</v>
      </c>
      <c r="BP458" s="107">
        <f t="shared" si="2244"/>
        <v>5431008.7091543777</v>
      </c>
      <c r="BQ458" s="107">
        <f t="shared" si="2244"/>
        <v>5591892.9649225026</v>
      </c>
      <c r="BR458" s="107">
        <f t="shared" si="2244"/>
        <v>5752777.2206906276</v>
      </c>
      <c r="BS458" s="107">
        <f t="shared" si="2244"/>
        <v>5913661.4764587525</v>
      </c>
      <c r="BT458" s="107">
        <f t="shared" si="2244"/>
        <v>6074545.7322268775</v>
      </c>
      <c r="BU458" s="107">
        <f t="shared" si="2244"/>
        <v>6235429.9879950024</v>
      </c>
      <c r="BV458" s="107">
        <f t="shared" si="2244"/>
        <v>6396314.2437631274</v>
      </c>
      <c r="BW458" s="107">
        <f t="shared" si="2244"/>
        <v>6557198.4995312523</v>
      </c>
      <c r="BX458" s="107">
        <f t="shared" si="2244"/>
        <v>6718082.7552993773</v>
      </c>
      <c r="BY458" s="107">
        <f t="shared" si="2244"/>
        <v>6878967.0110675022</v>
      </c>
      <c r="CA458" s="107"/>
      <c r="CC458" s="107">
        <f>BY458+CC456</f>
        <v>7050815.4483740339</v>
      </c>
      <c r="CD458" s="107">
        <f t="shared" ref="CD458:CN458" si="2245">CC458+CD456</f>
        <v>7222663.8856805656</v>
      </c>
      <c r="CE458" s="107">
        <f t="shared" si="2245"/>
        <v>7394512.3229870973</v>
      </c>
      <c r="CF458" s="107">
        <f t="shared" si="2245"/>
        <v>7566360.760293629</v>
      </c>
      <c r="CG458" s="107">
        <f t="shared" si="2245"/>
        <v>7738209.1976001607</v>
      </c>
      <c r="CH458" s="107">
        <f t="shared" si="2245"/>
        <v>7910057.6349066924</v>
      </c>
      <c r="CI458" s="107">
        <f t="shared" si="2245"/>
        <v>8081906.0722132241</v>
      </c>
      <c r="CJ458" s="107">
        <f t="shared" si="2245"/>
        <v>8253754.5095197558</v>
      </c>
      <c r="CK458" s="107">
        <f t="shared" si="2245"/>
        <v>8425602.9468262866</v>
      </c>
      <c r="CL458" s="107">
        <f t="shared" si="2245"/>
        <v>8597451.3841328174</v>
      </c>
      <c r="CM458" s="107">
        <f t="shared" si="2245"/>
        <v>8769299.8214393482</v>
      </c>
      <c r="CN458" s="107">
        <f t="shared" si="2245"/>
        <v>8941148.2587458789</v>
      </c>
    </row>
    <row r="459" spans="1:94" x14ac:dyDescent="0.35">
      <c r="A459" s="107"/>
      <c r="B459" s="111"/>
      <c r="F459" s="176"/>
      <c r="G459" s="176"/>
      <c r="H459" s="176"/>
      <c r="I459" s="176"/>
      <c r="J459" s="176"/>
      <c r="K459" s="176"/>
      <c r="L459" s="176"/>
      <c r="M459" s="176"/>
      <c r="N459" s="176"/>
      <c r="O459" s="176"/>
      <c r="P459" s="176"/>
      <c r="Q459" s="176"/>
      <c r="R459" s="175"/>
      <c r="S459" s="176"/>
      <c r="T459" s="175"/>
      <c r="U459" s="178"/>
      <c r="V459" s="178"/>
      <c r="W459" s="178"/>
      <c r="X459" s="178"/>
      <c r="Y459" s="178"/>
      <c r="Z459" s="178"/>
      <c r="AA459" s="178"/>
      <c r="AB459" s="178"/>
      <c r="AC459" s="178"/>
      <c r="AD459" s="178"/>
      <c r="AE459" s="178"/>
      <c r="AF459" s="176"/>
      <c r="AJ459" s="115"/>
      <c r="AK459" s="115"/>
      <c r="AL459" s="115"/>
      <c r="AM459" s="115"/>
      <c r="AN459" s="115"/>
      <c r="AO459" s="115"/>
      <c r="AP459" s="115"/>
      <c r="AQ459" s="115"/>
      <c r="AR459" s="115"/>
      <c r="AS459" s="115"/>
      <c r="AT459" s="115"/>
      <c r="AU459" s="107"/>
      <c r="AY459" s="115"/>
      <c r="AZ459" s="115"/>
      <c r="BA459" s="115"/>
      <c r="BB459" s="115"/>
      <c r="BC459" s="115"/>
      <c r="BD459" s="115"/>
      <c r="BE459" s="115"/>
      <c r="BF459" s="115"/>
      <c r="BG459" s="115"/>
      <c r="BH459" s="115"/>
      <c r="BI459" s="115"/>
      <c r="BJ459" s="107"/>
      <c r="BN459" s="115"/>
      <c r="BO459" s="115"/>
      <c r="BP459" s="115"/>
      <c r="BQ459" s="115"/>
      <c r="BR459" s="115"/>
      <c r="BS459" s="115"/>
      <c r="BT459" s="115"/>
      <c r="BU459" s="115"/>
      <c r="BV459" s="115"/>
      <c r="BW459" s="115"/>
      <c r="BX459" s="115"/>
      <c r="BY459" s="107"/>
      <c r="CC459" s="115"/>
      <c r="CD459" s="115"/>
      <c r="CE459" s="115"/>
      <c r="CF459" s="115"/>
      <c r="CG459" s="115"/>
      <c r="CH459" s="115"/>
      <c r="CI459" s="115"/>
      <c r="CJ459" s="115"/>
      <c r="CK459" s="115"/>
      <c r="CL459" s="115"/>
      <c r="CM459" s="115"/>
      <c r="CN459" s="107"/>
    </row>
    <row r="460" spans="1:94" x14ac:dyDescent="0.35">
      <c r="A460" s="107" t="s">
        <v>230</v>
      </c>
      <c r="B460" s="111"/>
      <c r="F460" s="176">
        <f>F452+B460</f>
        <v>33126.152750000001</v>
      </c>
      <c r="G460" s="176">
        <f t="shared" ref="G460:Q460" si="2246">G452+F460</f>
        <v>176997.90960000001</v>
      </c>
      <c r="H460" s="176">
        <f t="shared" si="2246"/>
        <v>276206.82350000006</v>
      </c>
      <c r="I460" s="176">
        <f t="shared" si="2246"/>
        <v>401587.11620000005</v>
      </c>
      <c r="J460" s="176">
        <f t="shared" si="2246"/>
        <v>606861.21215000004</v>
      </c>
      <c r="K460" s="176">
        <f t="shared" si="2246"/>
        <v>811214.2953</v>
      </c>
      <c r="L460" s="176">
        <f t="shared" si="2246"/>
        <v>994623.82689999999</v>
      </c>
      <c r="M460" s="176">
        <f t="shared" si="2246"/>
        <v>1120798.01985</v>
      </c>
      <c r="N460" s="176">
        <f t="shared" si="2246"/>
        <v>1246541.6116500001</v>
      </c>
      <c r="O460" s="176">
        <f t="shared" si="2246"/>
        <v>1371944.2385500001</v>
      </c>
      <c r="P460" s="176">
        <f t="shared" si="2246"/>
        <v>1428439.0241</v>
      </c>
      <c r="Q460" s="176">
        <f t="shared" si="2246"/>
        <v>1457081.6975</v>
      </c>
      <c r="R460" s="175"/>
      <c r="S460" s="176"/>
      <c r="T460" s="175"/>
      <c r="U460" s="176">
        <f>U452+Q460</f>
        <v>1505301.6001490825</v>
      </c>
      <c r="V460" s="176">
        <f t="shared" ref="V460:AF460" si="2247">V452+U460</f>
        <v>1671528.7832559634</v>
      </c>
      <c r="W460" s="176">
        <f t="shared" si="2247"/>
        <v>1792263.0058073394</v>
      </c>
      <c r="X460" s="176">
        <f t="shared" si="2247"/>
        <v>1939642.9600761468</v>
      </c>
      <c r="Y460" s="176">
        <f t="shared" si="2247"/>
        <v>2173967.7145766057</v>
      </c>
      <c r="Z460" s="176">
        <f t="shared" si="2247"/>
        <v>2407371.4562770645</v>
      </c>
      <c r="AA460" s="176">
        <f t="shared" si="2247"/>
        <v>2612289.7435100921</v>
      </c>
      <c r="AB460" s="176">
        <f t="shared" si="2247"/>
        <v>2754780.0097995419</v>
      </c>
      <c r="AC460" s="176">
        <f t="shared" si="2247"/>
        <v>2896839.6749389917</v>
      </c>
      <c r="AD460" s="176">
        <f t="shared" si="2247"/>
        <v>3038558.3751784414</v>
      </c>
      <c r="AE460" s="176">
        <f t="shared" si="2247"/>
        <v>3104937.6753155976</v>
      </c>
      <c r="AF460" s="176">
        <f t="shared" si="2247"/>
        <v>3143049.8045000015</v>
      </c>
      <c r="AJ460" s="107">
        <f>AJ452+AF460</f>
        <v>3196587.5223940383</v>
      </c>
      <c r="AK460" s="107">
        <f t="shared" ref="AK460:AU460" si="2248">AK452+AJ460</f>
        <v>3374075.9613137632</v>
      </c>
      <c r="AL460" s="107">
        <f t="shared" si="2248"/>
        <v>3503881.7510477081</v>
      </c>
      <c r="AM460" s="107">
        <f t="shared" si="2248"/>
        <v>3661584.5231449557</v>
      </c>
      <c r="AN460" s="107">
        <f t="shared" si="2248"/>
        <v>3910298.6600729376</v>
      </c>
      <c r="AO460" s="107">
        <f t="shared" si="2248"/>
        <v>4158091.7842009193</v>
      </c>
      <c r="AP460" s="107">
        <f t="shared" si="2248"/>
        <v>4376148.2032155981</v>
      </c>
      <c r="AQ460" s="107">
        <f t="shared" si="2248"/>
        <v>4528648.4746720204</v>
      </c>
      <c r="AR460" s="107">
        <f t="shared" si="2248"/>
        <v>4680718.1449784422</v>
      </c>
      <c r="AS460" s="107">
        <f t="shared" si="2248"/>
        <v>4832446.850384864</v>
      </c>
      <c r="AT460" s="107">
        <f t="shared" si="2248"/>
        <v>4905082.4037513779</v>
      </c>
      <c r="AU460" s="107">
        <f t="shared" si="2248"/>
        <v>4948355.9418500019</v>
      </c>
      <c r="AY460" s="107">
        <f>AY452+AU460</f>
        <v>5007477.3657512404</v>
      </c>
      <c r="AZ460" s="107">
        <f t="shared" ref="AZ460:BJ460" si="2249">AZ452+AY460</f>
        <v>5196790.1232744511</v>
      </c>
      <c r="BA460" s="107">
        <f t="shared" si="2249"/>
        <v>5336121.0585500933</v>
      </c>
      <c r="BB460" s="107">
        <f t="shared" si="2249"/>
        <v>5504662.7893672036</v>
      </c>
      <c r="BC460" s="107">
        <f t="shared" si="2249"/>
        <v>5768485.7778440844</v>
      </c>
      <c r="BD460" s="107">
        <f t="shared" si="2249"/>
        <v>6031387.7535209656</v>
      </c>
      <c r="BE460" s="107">
        <f t="shared" si="2249"/>
        <v>6263239.2109063789</v>
      </c>
      <c r="BF460" s="107">
        <f t="shared" si="2249"/>
        <v>6426249.9877881221</v>
      </c>
      <c r="BG460" s="107">
        <f t="shared" si="2249"/>
        <v>6588830.1635198649</v>
      </c>
      <c r="BH460" s="107">
        <f t="shared" si="2249"/>
        <v>6751069.3743516076</v>
      </c>
      <c r="BI460" s="107">
        <f t="shared" si="2249"/>
        <v>6830273.9936089469</v>
      </c>
      <c r="BJ460" s="107">
        <f t="shared" si="2249"/>
        <v>6878967.0110675022</v>
      </c>
      <c r="BN460" s="107">
        <f>BN452+BJ460</f>
        <v>6943951.3262763023</v>
      </c>
      <c r="BO460" s="107">
        <f t="shared" ref="BO460:BY460" si="2250">BO452+BN460</f>
        <v>7145679.6183331739</v>
      </c>
      <c r="BP460" s="107">
        <f t="shared" si="2250"/>
        <v>7295011.9564275984</v>
      </c>
      <c r="BQ460" s="107">
        <f t="shared" si="2250"/>
        <v>7474934.5939005641</v>
      </c>
      <c r="BR460" s="107">
        <f t="shared" si="2250"/>
        <v>7754621.8765037889</v>
      </c>
      <c r="BS460" s="107">
        <f t="shared" si="2250"/>
        <v>8033388.1463070139</v>
      </c>
      <c r="BT460" s="107">
        <f t="shared" si="2250"/>
        <v>8279724.393981697</v>
      </c>
      <c r="BU460" s="107">
        <f t="shared" si="2250"/>
        <v>8453771.2015600279</v>
      </c>
      <c r="BV460" s="107">
        <f t="shared" si="2250"/>
        <v>8627387.4079883583</v>
      </c>
      <c r="BW460" s="107">
        <f t="shared" si="2250"/>
        <v>8800662.6495166887</v>
      </c>
      <c r="BX460" s="107">
        <f t="shared" si="2250"/>
        <v>8886764.787959395</v>
      </c>
      <c r="BY460" s="107">
        <f t="shared" si="2250"/>
        <v>8941148.2587458771</v>
      </c>
      <c r="CC460" s="107">
        <f>CC452+BY460</f>
        <v>9012288.6098276172</v>
      </c>
      <c r="CD460" s="107">
        <f t="shared" ref="CD460:CN460" si="2251">CD452+CC460</f>
        <v>9227053.2131448332</v>
      </c>
      <c r="CE460" s="107">
        <f t="shared" si="2251"/>
        <v>9386887.0241989791</v>
      </c>
      <c r="CF460" s="107">
        <f t="shared" si="2251"/>
        <v>9578759.6136605926</v>
      </c>
      <c r="CG460" s="107">
        <f t="shared" si="2251"/>
        <v>9875104.4050964788</v>
      </c>
      <c r="CH460" s="107">
        <f t="shared" si="2251"/>
        <v>10170528.183732364</v>
      </c>
      <c r="CI460" s="107">
        <f t="shared" si="2251"/>
        <v>10432073.461210782</v>
      </c>
      <c r="CJ460" s="107">
        <f t="shared" si="2251"/>
        <v>10617708.101020528</v>
      </c>
      <c r="CK460" s="107">
        <f t="shared" si="2251"/>
        <v>10802912.139680276</v>
      </c>
      <c r="CL460" s="107">
        <f t="shared" si="2251"/>
        <v>10987775.213440023</v>
      </c>
      <c r="CM460" s="107">
        <f t="shared" si="2251"/>
        <v>11081119.747027365</v>
      </c>
      <c r="CN460" s="107">
        <f t="shared" si="2251"/>
        <v>11141478.193808172</v>
      </c>
    </row>
    <row r="461" spans="1:94" x14ac:dyDescent="0.35">
      <c r="A461" s="107"/>
      <c r="B461" s="111"/>
      <c r="F461" s="176"/>
      <c r="G461" s="176"/>
      <c r="H461" s="176"/>
      <c r="I461" s="176"/>
      <c r="J461" s="176"/>
      <c r="K461" s="176"/>
      <c r="L461" s="176"/>
      <c r="M461" s="176"/>
      <c r="N461" s="176"/>
      <c r="O461" s="176"/>
      <c r="P461" s="176"/>
      <c r="Q461" s="176"/>
      <c r="R461" s="175"/>
      <c r="S461" s="176"/>
      <c r="T461" s="175"/>
      <c r="U461" s="178"/>
      <c r="V461" s="178"/>
      <c r="W461" s="178"/>
      <c r="X461" s="178"/>
      <c r="Y461" s="178"/>
      <c r="Z461" s="178"/>
      <c r="AA461" s="178"/>
      <c r="AB461" s="178"/>
      <c r="AC461" s="178"/>
      <c r="AD461" s="178"/>
      <c r="AE461" s="178"/>
      <c r="AF461" s="176"/>
      <c r="AJ461" s="115"/>
      <c r="AK461" s="115"/>
      <c r="AL461" s="115"/>
      <c r="AM461" s="115"/>
      <c r="AN461" s="115"/>
      <c r="AO461" s="115"/>
      <c r="AP461" s="115"/>
      <c r="AQ461" s="115"/>
      <c r="AR461" s="115"/>
      <c r="AS461" s="115"/>
      <c r="AT461" s="115"/>
      <c r="AU461" s="107"/>
      <c r="AY461" s="115"/>
      <c r="AZ461" s="115"/>
      <c r="BA461" s="115"/>
      <c r="BB461" s="115"/>
      <c r="BC461" s="115"/>
      <c r="BD461" s="115"/>
      <c r="BE461" s="115"/>
      <c r="BF461" s="115"/>
      <c r="BG461" s="115"/>
      <c r="BH461" s="115"/>
      <c r="BI461" s="115"/>
      <c r="BJ461" s="107"/>
      <c r="BN461" s="115"/>
      <c r="BO461" s="115"/>
      <c r="BP461" s="115"/>
      <c r="BQ461" s="115"/>
      <c r="BR461" s="115"/>
      <c r="BS461" s="115"/>
      <c r="BT461" s="115"/>
      <c r="BU461" s="115"/>
      <c r="BV461" s="115"/>
      <c r="BW461" s="115"/>
      <c r="BX461" s="115"/>
      <c r="BY461" s="107"/>
      <c r="CC461" s="115"/>
      <c r="CD461" s="115"/>
      <c r="CE461" s="115"/>
      <c r="CF461" s="115"/>
      <c r="CG461" s="115"/>
      <c r="CH461" s="115"/>
      <c r="CI461" s="115"/>
      <c r="CJ461" s="115"/>
      <c r="CK461" s="115"/>
      <c r="CL461" s="115"/>
      <c r="CM461" s="115"/>
      <c r="CN461" s="107"/>
    </row>
    <row r="462" spans="1:94" x14ac:dyDescent="0.35">
      <c r="A462" s="112" t="s">
        <v>231</v>
      </c>
      <c r="B462" s="111"/>
      <c r="F462" s="176">
        <f t="shared" ref="F462:Q462" si="2252">F460-F458</f>
        <v>33126.152750000001</v>
      </c>
      <c r="G462" s="176">
        <f t="shared" si="2252"/>
        <v>176997.90960000001</v>
      </c>
      <c r="H462" s="176">
        <f t="shared" si="2252"/>
        <v>276206.82350000006</v>
      </c>
      <c r="I462" s="176">
        <f t="shared" si="2252"/>
        <v>401587.11620000005</v>
      </c>
      <c r="J462" s="176">
        <f t="shared" si="2252"/>
        <v>606861.21215000004</v>
      </c>
      <c r="K462" s="176">
        <f t="shared" si="2252"/>
        <v>811214.2953</v>
      </c>
      <c r="L462" s="176">
        <f t="shared" si="2252"/>
        <v>994623.82689999999</v>
      </c>
      <c r="M462" s="176">
        <f t="shared" si="2252"/>
        <v>1120798.01985</v>
      </c>
      <c r="N462" s="176">
        <f t="shared" si="2252"/>
        <v>1246541.6116500001</v>
      </c>
      <c r="O462" s="176">
        <f t="shared" si="2252"/>
        <v>1371944.2385500001</v>
      </c>
      <c r="P462" s="176">
        <f t="shared" si="2252"/>
        <v>1428439.0241</v>
      </c>
      <c r="Q462" s="176">
        <f t="shared" si="2252"/>
        <v>1457081.6975</v>
      </c>
      <c r="R462" s="175"/>
      <c r="S462" s="176"/>
      <c r="T462" s="175"/>
      <c r="U462" s="176">
        <f t="shared" ref="U462:AF462" si="2253">U460-U458</f>
        <v>1383878.1253574158</v>
      </c>
      <c r="V462" s="176">
        <f t="shared" si="2253"/>
        <v>1428681.8336726301</v>
      </c>
      <c r="W462" s="176">
        <f t="shared" si="2253"/>
        <v>1427992.5814323395</v>
      </c>
      <c r="X462" s="176">
        <f t="shared" si="2253"/>
        <v>1453949.0609094801</v>
      </c>
      <c r="Y462" s="176">
        <f t="shared" si="2253"/>
        <v>1566850.3406182723</v>
      </c>
      <c r="Z462" s="176">
        <f t="shared" si="2253"/>
        <v>1678830.6075270644</v>
      </c>
      <c r="AA462" s="176">
        <f t="shared" si="2253"/>
        <v>1762325.4199684253</v>
      </c>
      <c r="AB462" s="176">
        <f t="shared" si="2253"/>
        <v>1783392.2114662083</v>
      </c>
      <c r="AC462" s="176">
        <f t="shared" si="2253"/>
        <v>1804028.4018139914</v>
      </c>
      <c r="AD462" s="176">
        <f t="shared" si="2253"/>
        <v>1824323.6272617744</v>
      </c>
      <c r="AE462" s="176">
        <f t="shared" si="2253"/>
        <v>1769279.4526072638</v>
      </c>
      <c r="AF462" s="176">
        <f t="shared" si="2253"/>
        <v>1685968.107000001</v>
      </c>
      <c r="AJ462" s="107">
        <f t="shared" ref="AJ462:AU462" si="2254">AJ460-AJ458</f>
        <v>1599008.4826440378</v>
      </c>
      <c r="AK462" s="107">
        <f t="shared" si="2254"/>
        <v>1635999.5793137627</v>
      </c>
      <c r="AL462" s="107">
        <f t="shared" si="2254"/>
        <v>1625308.0267977077</v>
      </c>
      <c r="AM462" s="107">
        <f t="shared" si="2254"/>
        <v>1642513.4566449553</v>
      </c>
      <c r="AN462" s="107">
        <f t="shared" si="2254"/>
        <v>1750730.2513229372</v>
      </c>
      <c r="AO462" s="107">
        <f t="shared" si="2254"/>
        <v>1858026.0332009187</v>
      </c>
      <c r="AP462" s="107">
        <f t="shared" si="2254"/>
        <v>1935585.1099655973</v>
      </c>
      <c r="AQ462" s="107">
        <f t="shared" si="2254"/>
        <v>1947588.0391720193</v>
      </c>
      <c r="AR462" s="107">
        <f t="shared" si="2254"/>
        <v>1959160.3672284409</v>
      </c>
      <c r="AS462" s="107">
        <f t="shared" si="2254"/>
        <v>1970391.7303848625</v>
      </c>
      <c r="AT462" s="107">
        <f t="shared" si="2254"/>
        <v>1902529.9415013762</v>
      </c>
      <c r="AU462" s="107">
        <f t="shared" si="2254"/>
        <v>1805306.13735</v>
      </c>
      <c r="AY462" s="107">
        <f t="shared" ref="AY462:BJ462" si="2255">AY460-AY458</f>
        <v>1713985.3831387386</v>
      </c>
      <c r="AZ462" s="107">
        <f t="shared" si="2255"/>
        <v>1752855.9625494494</v>
      </c>
      <c r="BA462" s="107">
        <f t="shared" si="2255"/>
        <v>1741744.7197125917</v>
      </c>
      <c r="BB462" s="107">
        <f t="shared" si="2255"/>
        <v>1759844.2724172021</v>
      </c>
      <c r="BC462" s="107">
        <f t="shared" si="2255"/>
        <v>1873225.0827815831</v>
      </c>
      <c r="BD462" s="107">
        <f t="shared" si="2255"/>
        <v>1985684.8803459643</v>
      </c>
      <c r="BE462" s="107">
        <f t="shared" si="2255"/>
        <v>2067094.1596188778</v>
      </c>
      <c r="BF462" s="107">
        <f t="shared" si="2255"/>
        <v>2079662.7583881207</v>
      </c>
      <c r="BG462" s="107">
        <f t="shared" si="2255"/>
        <v>2091800.7560073631</v>
      </c>
      <c r="BH462" s="107">
        <f t="shared" si="2255"/>
        <v>2103597.7887266055</v>
      </c>
      <c r="BI462" s="107">
        <f t="shared" si="2255"/>
        <v>2032360.2298714444</v>
      </c>
      <c r="BJ462" s="107">
        <f t="shared" si="2255"/>
        <v>1930611.0692174993</v>
      </c>
      <c r="BN462" s="107">
        <f t="shared" ref="BN462:BY462" si="2256">BN460-BN458</f>
        <v>1834711.1286581745</v>
      </c>
      <c r="BO462" s="107">
        <f t="shared" si="2256"/>
        <v>1875555.1649469212</v>
      </c>
      <c r="BP462" s="107">
        <f t="shared" si="2256"/>
        <v>1864003.2472732207</v>
      </c>
      <c r="BQ462" s="107">
        <f t="shared" si="2256"/>
        <v>1883041.6289780615</v>
      </c>
      <c r="BR462" s="107">
        <f t="shared" si="2256"/>
        <v>2001844.6558131613</v>
      </c>
      <c r="BS462" s="107">
        <f t="shared" si="2256"/>
        <v>2119726.6698482614</v>
      </c>
      <c r="BT462" s="107">
        <f t="shared" si="2256"/>
        <v>2205178.6617548196</v>
      </c>
      <c r="BU462" s="107">
        <f t="shared" si="2256"/>
        <v>2218341.2135650255</v>
      </c>
      <c r="BV462" s="107">
        <f t="shared" si="2256"/>
        <v>2231073.1642252309</v>
      </c>
      <c r="BW462" s="107">
        <f t="shared" si="2256"/>
        <v>2243464.1499854364</v>
      </c>
      <c r="BX462" s="107">
        <f t="shared" si="2256"/>
        <v>2168682.0326600177</v>
      </c>
      <c r="BY462" s="107">
        <f t="shared" si="2256"/>
        <v>2062181.2476783749</v>
      </c>
      <c r="CC462" s="107">
        <f t="shared" ref="CC462:CN462" si="2257">CC460-CC458</f>
        <v>1961473.1614535833</v>
      </c>
      <c r="CD462" s="107">
        <f t="shared" si="2257"/>
        <v>2004389.3274642676</v>
      </c>
      <c r="CE462" s="107">
        <f t="shared" si="2257"/>
        <v>1992374.7012118818</v>
      </c>
      <c r="CF462" s="107">
        <f t="shared" si="2257"/>
        <v>2012398.8533669636</v>
      </c>
      <c r="CG462" s="107">
        <f t="shared" si="2257"/>
        <v>2136895.207496318</v>
      </c>
      <c r="CH462" s="107">
        <f t="shared" si="2257"/>
        <v>2260470.5488256719</v>
      </c>
      <c r="CI462" s="107">
        <f t="shared" si="2257"/>
        <v>2350167.3889975576</v>
      </c>
      <c r="CJ462" s="107">
        <f t="shared" si="2257"/>
        <v>2363953.5915007722</v>
      </c>
      <c r="CK462" s="107">
        <f t="shared" si="2257"/>
        <v>2377309.1928539891</v>
      </c>
      <c r="CL462" s="107">
        <f t="shared" si="2257"/>
        <v>2390323.829307206</v>
      </c>
      <c r="CM462" s="107">
        <f t="shared" si="2257"/>
        <v>2311819.9255880173</v>
      </c>
      <c r="CN462" s="107">
        <f t="shared" si="2257"/>
        <v>2200329.935062293</v>
      </c>
    </row>
    <row r="463" spans="1:94" x14ac:dyDescent="0.35">
      <c r="A463" s="107"/>
      <c r="B463" s="111"/>
      <c r="F463" s="175"/>
      <c r="G463" s="175"/>
      <c r="H463" s="175"/>
      <c r="I463" s="175"/>
      <c r="J463" s="175"/>
      <c r="K463" s="175"/>
      <c r="L463" s="175"/>
      <c r="M463" s="175"/>
      <c r="N463" s="175"/>
      <c r="O463" s="175"/>
      <c r="P463" s="175"/>
      <c r="Q463" s="175"/>
      <c r="R463" s="175"/>
      <c r="S463" s="175"/>
      <c r="T463" s="175"/>
      <c r="U463" s="175"/>
      <c r="V463" s="175"/>
      <c r="W463" s="175"/>
      <c r="X463" s="175"/>
      <c r="Y463" s="175"/>
      <c r="Z463" s="175"/>
      <c r="AA463" s="175"/>
      <c r="AB463" s="175"/>
      <c r="AC463" s="175"/>
      <c r="AD463" s="175"/>
      <c r="AE463" s="175"/>
      <c r="AF463" s="175"/>
    </row>
    <row r="464" spans="1:94" x14ac:dyDescent="0.35">
      <c r="F464" s="175"/>
      <c r="G464" s="175"/>
      <c r="H464" s="175"/>
      <c r="I464" s="175"/>
      <c r="J464" s="175"/>
      <c r="K464" s="175"/>
      <c r="L464" s="175"/>
      <c r="M464" s="175"/>
      <c r="N464" s="175"/>
      <c r="O464" s="175"/>
      <c r="P464" s="175"/>
      <c r="Q464" s="175"/>
      <c r="R464" s="175"/>
      <c r="S464" s="175"/>
      <c r="T464" s="175"/>
      <c r="U464" s="175"/>
      <c r="V464" s="175"/>
      <c r="W464" s="175"/>
      <c r="X464" s="175"/>
      <c r="Y464" s="175"/>
      <c r="Z464" s="175"/>
      <c r="AA464" s="175"/>
      <c r="AB464" s="175"/>
      <c r="AC464" s="175"/>
      <c r="AD464" s="175"/>
      <c r="AE464" s="175"/>
      <c r="AF464" s="175"/>
    </row>
  </sheetData>
  <pageMargins left="0.75" right="0.75" top="1" bottom="1" header="0.5" footer="0.5"/>
  <pageSetup orientation="portrait" horizontalDpi="4294967292" verticalDpi="4294967292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Annual</vt:lpstr>
      <vt:lpstr>Monthly</vt:lpstr>
      <vt:lpstr>Assumptions</vt:lpstr>
      <vt:lpstr>Annual!Print_Area</vt:lpstr>
      <vt:lpstr>Monthly!Print_Area</vt:lpstr>
      <vt:lpstr>Monthly!Print_Titles</vt:lpstr>
    </vt:vector>
  </TitlesOfParts>
  <Company>Range Corp.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Sinclair</dc:creator>
  <cp:lastModifiedBy>Olga Jilani</cp:lastModifiedBy>
  <cp:lastPrinted>2019-08-27T23:03:18Z</cp:lastPrinted>
  <dcterms:created xsi:type="dcterms:W3CDTF">2014-07-03T02:21:40Z</dcterms:created>
  <dcterms:modified xsi:type="dcterms:W3CDTF">2020-02-25T12:17:06Z</dcterms:modified>
</cp:coreProperties>
</file>